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C:\Users\tomjp\OneDrive\Documents\Online-PMO\Version 2.0\Controls\"/>
    </mc:Choice>
  </mc:AlternateContent>
  <xr:revisionPtr revIDLastSave="0" documentId="13_ncr:1_{5F055012-2D31-4A2E-8383-3490BE339860}" xr6:coauthVersionLast="47" xr6:coauthVersionMax="47" xr10:uidLastSave="{00000000-0000-0000-0000-000000000000}"/>
  <bookViews>
    <workbookView xWindow="-110" yWindow="-110" windowWidth="17020" windowHeight="10120" activeTab="3" xr2:uid="{00000000-000D-0000-FFFF-FFFF00000000}"/>
  </bookViews>
  <sheets>
    <sheet name="Sheet2" sheetId="10" r:id="rId1"/>
    <sheet name="Sheet1" sheetId="9" r:id="rId2"/>
    <sheet name="Document" sheetId="12" r:id="rId3"/>
    <sheet name="COTS (2)" sheetId="11" r:id="rId4"/>
    <sheet name="COTS" sheetId="2" r:id="rId5"/>
    <sheet name="AppDev" sheetId="1" r:id="rId6"/>
    <sheet name="Site Deployment" sheetId="3" r:id="rId7"/>
    <sheet name="Enhancement" sheetId="4" r:id="rId8"/>
    <sheet name="SW Development" sheetId="5" r:id="rId9"/>
    <sheet name="Site Implementation" sheetId="6" r:id="rId10"/>
    <sheet name="System Deployment" sheetId="7" r:id="rId11"/>
    <sheet name="Small Project" sheetId="8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58" i="11" l="1"/>
  <c r="AC54" i="11"/>
  <c r="AD54" i="11" s="1"/>
  <c r="AC41" i="11"/>
  <c r="AD41" i="11" s="1"/>
  <c r="AC37" i="11"/>
  <c r="AD37" i="11" s="1"/>
  <c r="AC36" i="11"/>
  <c r="AD36" i="11" s="1"/>
  <c r="AC35" i="11"/>
  <c r="AD35" i="11" s="1"/>
  <c r="AC34" i="11"/>
  <c r="AD34" i="11" s="1"/>
  <c r="AC33" i="11"/>
  <c r="AD33" i="11" s="1"/>
  <c r="AC32" i="11"/>
  <c r="AD32" i="11" s="1"/>
  <c r="AC31" i="11"/>
  <c r="AD31" i="11" s="1"/>
  <c r="AC30" i="11"/>
  <c r="AD30" i="11" s="1"/>
  <c r="AC27" i="11"/>
  <c r="AD27" i="11" s="1"/>
  <c r="AC26" i="11"/>
  <c r="AD26" i="11" s="1"/>
  <c r="AC25" i="11"/>
  <c r="AD25" i="11" s="1"/>
  <c r="R18" i="2"/>
  <c r="R15" i="2"/>
  <c r="R11" i="2"/>
  <c r="X11" i="2" s="1"/>
  <c r="Y11" i="2" s="1"/>
  <c r="R9" i="2"/>
  <c r="Q49" i="2"/>
  <c r="Q37" i="2"/>
  <c r="Q34" i="2"/>
  <c r="X34" i="2" s="1"/>
  <c r="Y34" i="2" s="1"/>
  <c r="Q23" i="2"/>
  <c r="Q10" i="2"/>
  <c r="X10" i="2" s="1"/>
  <c r="Y10" i="2" s="1"/>
  <c r="Q8" i="2"/>
  <c r="X8" i="2" s="1"/>
  <c r="Y8" i="2" s="1"/>
  <c r="X64" i="2"/>
  <c r="Y64" i="2" s="1"/>
  <c r="X63" i="2"/>
  <c r="Y63" i="2" s="1"/>
  <c r="Y62" i="2"/>
  <c r="X62" i="2"/>
  <c r="X61" i="2"/>
  <c r="Y61" i="2" s="1"/>
  <c r="X60" i="2"/>
  <c r="Y60" i="2" s="1"/>
  <c r="Y59" i="2"/>
  <c r="X59" i="2"/>
  <c r="X58" i="2"/>
  <c r="Y58" i="2" s="1"/>
  <c r="X57" i="2"/>
  <c r="Y57" i="2" s="1"/>
  <c r="Y56" i="2"/>
  <c r="X56" i="2"/>
  <c r="X55" i="2"/>
  <c r="Y55" i="2" s="1"/>
  <c r="X54" i="2"/>
  <c r="Y54" i="2" s="1"/>
  <c r="Y53" i="2"/>
  <c r="X53" i="2"/>
  <c r="X52" i="2"/>
  <c r="Y52" i="2" s="1"/>
  <c r="X51" i="2"/>
  <c r="Y51" i="2" s="1"/>
  <c r="Y50" i="2"/>
  <c r="X50" i="2"/>
  <c r="X49" i="2"/>
  <c r="Y49" i="2" s="1"/>
  <c r="X48" i="2"/>
  <c r="Y48" i="2" s="1"/>
  <c r="Y47" i="2"/>
  <c r="X47" i="2"/>
  <c r="X46" i="2"/>
  <c r="Y46" i="2" s="1"/>
  <c r="X45" i="2"/>
  <c r="Y45" i="2" s="1"/>
  <c r="Y44" i="2"/>
  <c r="X44" i="2"/>
  <c r="X43" i="2"/>
  <c r="Y43" i="2" s="1"/>
  <c r="X42" i="2"/>
  <c r="Y42" i="2" s="1"/>
  <c r="Y41" i="2"/>
  <c r="X41" i="2"/>
  <c r="X40" i="2"/>
  <c r="Y40" i="2" s="1"/>
  <c r="X39" i="2"/>
  <c r="Y39" i="2" s="1"/>
  <c r="Y38" i="2"/>
  <c r="X38" i="2"/>
  <c r="X37" i="2"/>
  <c r="Y37" i="2" s="1"/>
  <c r="X36" i="2"/>
  <c r="Y36" i="2" s="1"/>
  <c r="Y35" i="2"/>
  <c r="X35" i="2"/>
  <c r="X33" i="2"/>
  <c r="Y33" i="2" s="1"/>
  <c r="Y32" i="2"/>
  <c r="X32" i="2"/>
  <c r="X31" i="2"/>
  <c r="Y31" i="2" s="1"/>
  <c r="X30" i="2"/>
  <c r="Y30" i="2" s="1"/>
  <c r="Y29" i="2"/>
  <c r="X29" i="2"/>
  <c r="X28" i="2"/>
  <c r="Y28" i="2" s="1"/>
  <c r="X27" i="2"/>
  <c r="Y27" i="2" s="1"/>
  <c r="Y26" i="2"/>
  <c r="X26" i="2"/>
  <c r="X25" i="2"/>
  <c r="Y25" i="2" s="1"/>
  <c r="X24" i="2"/>
  <c r="Y24" i="2" s="1"/>
  <c r="X23" i="2"/>
  <c r="Y23" i="2" s="1"/>
  <c r="X22" i="2"/>
  <c r="Y22" i="2" s="1"/>
  <c r="X21" i="2"/>
  <c r="Y21" i="2" s="1"/>
  <c r="Y20" i="2"/>
  <c r="X20" i="2"/>
  <c r="X19" i="2"/>
  <c r="Y19" i="2" s="1"/>
  <c r="X18" i="2"/>
  <c r="Y18" i="2" s="1"/>
  <c r="Y17" i="2"/>
  <c r="X17" i="2"/>
  <c r="X16" i="2"/>
  <c r="Y16" i="2" s="1"/>
  <c r="X15" i="2"/>
  <c r="Y15" i="2" s="1"/>
  <c r="Y14" i="2"/>
  <c r="X14" i="2"/>
  <c r="X13" i="2"/>
  <c r="Y13" i="2" s="1"/>
  <c r="X12" i="2"/>
  <c r="Y12" i="2" s="1"/>
  <c r="X9" i="2"/>
  <c r="Y9" i="2" s="1"/>
  <c r="Y7" i="2"/>
  <c r="AA585" i="11"/>
  <c r="X585" i="11"/>
  <c r="Y585" i="11" s="1"/>
  <c r="AA584" i="11"/>
  <c r="X584" i="11"/>
  <c r="Y584" i="11" s="1"/>
  <c r="AA583" i="11"/>
  <c r="X583" i="11"/>
  <c r="Y583" i="11" s="1"/>
  <c r="AA582" i="11"/>
  <c r="X582" i="11"/>
  <c r="Y582" i="11" s="1"/>
  <c r="AA581" i="11"/>
  <c r="X581" i="11"/>
  <c r="Y581" i="11" s="1"/>
  <c r="AA580" i="11"/>
  <c r="X580" i="11"/>
  <c r="Y580" i="11" s="1"/>
  <c r="AA579" i="11"/>
  <c r="X579" i="11"/>
  <c r="Y579" i="11" s="1"/>
  <c r="AA578" i="11"/>
  <c r="X578" i="11"/>
  <c r="Y578" i="11" s="1"/>
  <c r="AA577" i="11"/>
  <c r="X577" i="11"/>
  <c r="Y577" i="11" s="1"/>
  <c r="K577" i="11"/>
  <c r="AA575" i="11"/>
  <c r="X575" i="11"/>
  <c r="Y575" i="11" s="1"/>
  <c r="AA574" i="11"/>
  <c r="X574" i="11"/>
  <c r="Y574" i="11" s="1"/>
  <c r="AA573" i="11"/>
  <c r="X573" i="11"/>
  <c r="Y573" i="11" s="1"/>
  <c r="AA572" i="11"/>
  <c r="X572" i="11"/>
  <c r="Y572" i="11" s="1"/>
  <c r="AA571" i="11"/>
  <c r="X571" i="11"/>
  <c r="Y571" i="11" s="1"/>
  <c r="AA570" i="11"/>
  <c r="X570" i="11"/>
  <c r="Y570" i="11" s="1"/>
  <c r="AA569" i="11"/>
  <c r="X569" i="11"/>
  <c r="Y569" i="11" s="1"/>
  <c r="AA568" i="11"/>
  <c r="X568" i="11"/>
  <c r="Y568" i="11" s="1"/>
  <c r="AA567" i="11"/>
  <c r="X567" i="11"/>
  <c r="Y567" i="11" s="1"/>
  <c r="AA566" i="11"/>
  <c r="X566" i="11"/>
  <c r="Y566" i="11" s="1"/>
  <c r="AA565" i="11"/>
  <c r="X565" i="11"/>
  <c r="Y565" i="11" s="1"/>
  <c r="AA564" i="11"/>
  <c r="X564" i="11"/>
  <c r="Y564" i="11" s="1"/>
  <c r="AA563" i="11"/>
  <c r="X563" i="11"/>
  <c r="Y563" i="11" s="1"/>
  <c r="AA562" i="11"/>
  <c r="X562" i="11"/>
  <c r="Y562" i="11" s="1"/>
  <c r="AA561" i="11"/>
  <c r="X561" i="11"/>
  <c r="Y561" i="11" s="1"/>
  <c r="AA560" i="11"/>
  <c r="X560" i="11"/>
  <c r="Y560" i="11" s="1"/>
  <c r="AA559" i="11"/>
  <c r="X559" i="11"/>
  <c r="Y559" i="11" s="1"/>
  <c r="AA558" i="11"/>
  <c r="X558" i="11"/>
  <c r="Y558" i="11" s="1"/>
  <c r="AA557" i="11"/>
  <c r="X557" i="11"/>
  <c r="Y557" i="11" s="1"/>
  <c r="AA556" i="11"/>
  <c r="X556" i="11"/>
  <c r="Y556" i="11" s="1"/>
  <c r="AA555" i="11"/>
  <c r="X555" i="11"/>
  <c r="Y555" i="11" s="1"/>
  <c r="AA554" i="11"/>
  <c r="X554" i="11"/>
  <c r="Y554" i="11" s="1"/>
  <c r="AA553" i="11"/>
  <c r="X553" i="11"/>
  <c r="Y553" i="11" s="1"/>
  <c r="AA552" i="11"/>
  <c r="X552" i="11"/>
  <c r="Y552" i="11" s="1"/>
  <c r="AA551" i="11"/>
  <c r="X551" i="11"/>
  <c r="Y551" i="11" s="1"/>
  <c r="AA550" i="11"/>
  <c r="X550" i="11"/>
  <c r="Y550" i="11" s="1"/>
  <c r="AA549" i="11"/>
  <c r="X549" i="11"/>
  <c r="Y549" i="11" s="1"/>
  <c r="AA548" i="11"/>
  <c r="X548" i="11"/>
  <c r="Y548" i="11" s="1"/>
  <c r="AA547" i="11"/>
  <c r="X547" i="11"/>
  <c r="Y547" i="11" s="1"/>
  <c r="AA546" i="11"/>
  <c r="X546" i="11"/>
  <c r="Y546" i="11" s="1"/>
  <c r="AA545" i="11"/>
  <c r="X545" i="11"/>
  <c r="Y545" i="11" s="1"/>
  <c r="AA544" i="11"/>
  <c r="X544" i="11"/>
  <c r="Y544" i="11" s="1"/>
  <c r="AA543" i="11"/>
  <c r="X543" i="11"/>
  <c r="Y543" i="11" s="1"/>
  <c r="AA542" i="11"/>
  <c r="X542" i="11"/>
  <c r="Y542" i="11" s="1"/>
  <c r="AA541" i="11"/>
  <c r="X541" i="11"/>
  <c r="Y541" i="11" s="1"/>
  <c r="AA540" i="11"/>
  <c r="X540" i="11"/>
  <c r="Y540" i="11" s="1"/>
  <c r="AA539" i="11"/>
  <c r="K539" i="11"/>
  <c r="P539" i="11" s="1"/>
  <c r="AA536" i="11"/>
  <c r="X536" i="11"/>
  <c r="Y536" i="11" s="1"/>
  <c r="AA535" i="11"/>
  <c r="X535" i="11"/>
  <c r="Y535" i="11" s="1"/>
  <c r="AB534" i="11"/>
  <c r="AA534" i="11"/>
  <c r="X534" i="11"/>
  <c r="Y534" i="11" s="1"/>
  <c r="AB533" i="11"/>
  <c r="AA533" i="11"/>
  <c r="X533" i="11"/>
  <c r="Y533" i="11" s="1"/>
  <c r="AB532" i="11"/>
  <c r="AA532" i="11"/>
  <c r="X532" i="11"/>
  <c r="Y532" i="11" s="1"/>
  <c r="AB531" i="11"/>
  <c r="AA531" i="11"/>
  <c r="X531" i="11"/>
  <c r="Y531" i="11" s="1"/>
  <c r="AB530" i="11"/>
  <c r="AA530" i="11"/>
  <c r="X530" i="11"/>
  <c r="Y530" i="11" s="1"/>
  <c r="AB529" i="11"/>
  <c r="AA529" i="11"/>
  <c r="X529" i="11"/>
  <c r="Y529" i="11" s="1"/>
  <c r="AB528" i="11"/>
  <c r="AA528" i="11"/>
  <c r="X528" i="11"/>
  <c r="Y528" i="11" s="1"/>
  <c r="AB527" i="11"/>
  <c r="AA527" i="11"/>
  <c r="X527" i="11"/>
  <c r="Y527" i="11" s="1"/>
  <c r="AB526" i="11"/>
  <c r="AA526" i="11"/>
  <c r="X526" i="11"/>
  <c r="Y526" i="11" s="1"/>
  <c r="AB525" i="11"/>
  <c r="AA525" i="11"/>
  <c r="X525" i="11"/>
  <c r="Y525" i="11" s="1"/>
  <c r="AB524" i="11"/>
  <c r="AA524" i="11"/>
  <c r="X524" i="11"/>
  <c r="Y524" i="11" s="1"/>
  <c r="AA523" i="11"/>
  <c r="X523" i="11"/>
  <c r="Y523" i="11" s="1"/>
  <c r="AA522" i="11"/>
  <c r="X522" i="11"/>
  <c r="Y522" i="11" s="1"/>
  <c r="AA521" i="11"/>
  <c r="X521" i="11"/>
  <c r="Y521" i="11" s="1"/>
  <c r="AA520" i="11"/>
  <c r="X520" i="11"/>
  <c r="Y520" i="11" s="1"/>
  <c r="AA519" i="11"/>
  <c r="X519" i="11"/>
  <c r="Y519" i="11" s="1"/>
  <c r="AA518" i="11"/>
  <c r="X518" i="11"/>
  <c r="Y518" i="11" s="1"/>
  <c r="AA517" i="11"/>
  <c r="X517" i="11"/>
  <c r="Y517" i="11" s="1"/>
  <c r="AA516" i="11"/>
  <c r="X516" i="11"/>
  <c r="Y516" i="11" s="1"/>
  <c r="AA515" i="11"/>
  <c r="X515" i="11"/>
  <c r="Y515" i="11" s="1"/>
  <c r="AA514" i="11"/>
  <c r="X514" i="11"/>
  <c r="Y514" i="11" s="1"/>
  <c r="AA513" i="11"/>
  <c r="X513" i="11"/>
  <c r="Y513" i="11" s="1"/>
  <c r="AA512" i="11"/>
  <c r="X512" i="11"/>
  <c r="Y512" i="11" s="1"/>
  <c r="AA511" i="11"/>
  <c r="X511" i="11"/>
  <c r="Y511" i="11" s="1"/>
  <c r="AA510" i="11"/>
  <c r="X510" i="11"/>
  <c r="Y510" i="11" s="1"/>
  <c r="AA509" i="11"/>
  <c r="X509" i="11"/>
  <c r="Y509" i="11" s="1"/>
  <c r="AA508" i="11"/>
  <c r="X508" i="11"/>
  <c r="Y508" i="11" s="1"/>
  <c r="AA507" i="11"/>
  <c r="X507" i="11"/>
  <c r="Y507" i="11" s="1"/>
  <c r="AA506" i="11"/>
  <c r="X506" i="11"/>
  <c r="Y506" i="11" s="1"/>
  <c r="AA505" i="11"/>
  <c r="X505" i="11"/>
  <c r="Y505" i="11" s="1"/>
  <c r="AA504" i="11"/>
  <c r="X504" i="11"/>
  <c r="Y504" i="11" s="1"/>
  <c r="AA503" i="11"/>
  <c r="X503" i="11"/>
  <c r="Y503" i="11" s="1"/>
  <c r="AA502" i="11"/>
  <c r="X502" i="11"/>
  <c r="Y502" i="11" s="1"/>
  <c r="AA501" i="11"/>
  <c r="X501" i="11"/>
  <c r="Y501" i="11" s="1"/>
  <c r="AA500" i="11"/>
  <c r="X500" i="11"/>
  <c r="Y500" i="11" s="1"/>
  <c r="AA499" i="11"/>
  <c r="X499" i="11"/>
  <c r="Y499" i="11" s="1"/>
  <c r="AA498" i="11"/>
  <c r="X498" i="11"/>
  <c r="Y498" i="11" s="1"/>
  <c r="AA497" i="11"/>
  <c r="X497" i="11"/>
  <c r="Y497" i="11" s="1"/>
  <c r="AA496" i="11"/>
  <c r="X496" i="11"/>
  <c r="Y496" i="11" s="1"/>
  <c r="AA495" i="11"/>
  <c r="X495" i="11"/>
  <c r="Y495" i="11" s="1"/>
  <c r="AA494" i="11"/>
  <c r="X494" i="11"/>
  <c r="Y494" i="11" s="1"/>
  <c r="AA493" i="11"/>
  <c r="X493" i="11"/>
  <c r="Y493" i="11" s="1"/>
  <c r="AA492" i="11"/>
  <c r="X492" i="11"/>
  <c r="Y492" i="11" s="1"/>
  <c r="AA491" i="11"/>
  <c r="X491" i="11"/>
  <c r="Y491" i="11" s="1"/>
  <c r="AA490" i="11"/>
  <c r="X490" i="11"/>
  <c r="Y490" i="11" s="1"/>
  <c r="AA489" i="11"/>
  <c r="X489" i="11"/>
  <c r="Y489" i="11" s="1"/>
  <c r="AA488" i="11"/>
  <c r="X488" i="11"/>
  <c r="Y488" i="11" s="1"/>
  <c r="AA487" i="11"/>
  <c r="X487" i="11"/>
  <c r="Y487" i="11" s="1"/>
  <c r="AA486" i="11"/>
  <c r="X486" i="11"/>
  <c r="Y486" i="11" s="1"/>
  <c r="AA485" i="11"/>
  <c r="X485" i="11"/>
  <c r="Y485" i="11" s="1"/>
  <c r="AA484" i="11"/>
  <c r="X484" i="11"/>
  <c r="Y484" i="11" s="1"/>
  <c r="AA483" i="11"/>
  <c r="X483" i="11"/>
  <c r="Y483" i="11" s="1"/>
  <c r="AA482" i="11"/>
  <c r="X482" i="11"/>
  <c r="Y482" i="11" s="1"/>
  <c r="AA481" i="11"/>
  <c r="X481" i="11"/>
  <c r="Y481" i="11" s="1"/>
  <c r="AA480" i="11"/>
  <c r="X480" i="11"/>
  <c r="Y480" i="11" s="1"/>
  <c r="AA479" i="11"/>
  <c r="X479" i="11"/>
  <c r="Y479" i="11" s="1"/>
  <c r="AA478" i="11"/>
  <c r="X478" i="11"/>
  <c r="Y478" i="11" s="1"/>
  <c r="AA477" i="11"/>
  <c r="X477" i="11"/>
  <c r="Y477" i="11" s="1"/>
  <c r="AB476" i="11"/>
  <c r="AB536" i="11" s="1"/>
  <c r="AA476" i="11"/>
  <c r="X476" i="11"/>
  <c r="Y476" i="11" s="1"/>
  <c r="AB475" i="11"/>
  <c r="AB535" i="11" s="1"/>
  <c r="AA475" i="11"/>
  <c r="X475" i="11"/>
  <c r="Y475" i="11" s="1"/>
  <c r="AA467" i="11"/>
  <c r="AA466" i="11"/>
  <c r="X466" i="11"/>
  <c r="Y466" i="11" s="1"/>
  <c r="AA465" i="11"/>
  <c r="X465" i="11"/>
  <c r="Y465" i="11" s="1"/>
  <c r="AA464" i="11"/>
  <c r="X464" i="11"/>
  <c r="Y464" i="11" s="1"/>
  <c r="AA463" i="11"/>
  <c r="X463" i="11"/>
  <c r="Y463" i="11" s="1"/>
  <c r="AA462" i="11"/>
  <c r="X462" i="11"/>
  <c r="Y462" i="11" s="1"/>
  <c r="AA461" i="11"/>
  <c r="X461" i="11"/>
  <c r="Y461" i="11" s="1"/>
  <c r="AA460" i="11"/>
  <c r="X460" i="11"/>
  <c r="Y460" i="11" s="1"/>
  <c r="AA459" i="11"/>
  <c r="X459" i="11"/>
  <c r="Y459" i="11" s="1"/>
  <c r="AA458" i="11"/>
  <c r="X458" i="11"/>
  <c r="Y458" i="11" s="1"/>
  <c r="AA457" i="11"/>
  <c r="X457" i="11"/>
  <c r="Y457" i="11" s="1"/>
  <c r="AA456" i="11"/>
  <c r="X456" i="11"/>
  <c r="Y456" i="11" s="1"/>
  <c r="AA455" i="11"/>
  <c r="X455" i="11"/>
  <c r="Y455" i="11" s="1"/>
  <c r="AA454" i="11"/>
  <c r="X454" i="11"/>
  <c r="Y454" i="11" s="1"/>
  <c r="AB453" i="11"/>
  <c r="AB510" i="11" s="1"/>
  <c r="AB572" i="11" s="1"/>
  <c r="AA453" i="11"/>
  <c r="X453" i="11"/>
  <c r="Y453" i="11" s="1"/>
  <c r="AB452" i="11"/>
  <c r="AB509" i="11" s="1"/>
  <c r="AB571" i="11" s="1"/>
  <c r="AA452" i="11"/>
  <c r="X452" i="11"/>
  <c r="Y452" i="11" s="1"/>
  <c r="AA451" i="11"/>
  <c r="X451" i="11"/>
  <c r="Y451" i="11" s="1"/>
  <c r="AA450" i="11"/>
  <c r="X450" i="11"/>
  <c r="Y450" i="11" s="1"/>
  <c r="AA449" i="11"/>
  <c r="X449" i="11"/>
  <c r="Y449" i="11" s="1"/>
  <c r="AA448" i="11"/>
  <c r="X448" i="11"/>
  <c r="Y448" i="11" s="1"/>
  <c r="AA447" i="11"/>
  <c r="X447" i="11"/>
  <c r="Y447" i="11" s="1"/>
  <c r="AA446" i="11"/>
  <c r="X446" i="11"/>
  <c r="Y446" i="11" s="1"/>
  <c r="AA445" i="11"/>
  <c r="K445" i="11"/>
  <c r="P445" i="11" s="1"/>
  <c r="X445" i="11" s="1"/>
  <c r="Y445" i="11" s="1"/>
  <c r="K440" i="11"/>
  <c r="AA439" i="11"/>
  <c r="X439" i="11"/>
  <c r="Y439" i="11" s="1"/>
  <c r="AA437" i="11"/>
  <c r="X437" i="11"/>
  <c r="Y437" i="11" s="1"/>
  <c r="AA436" i="11"/>
  <c r="X436" i="11"/>
  <c r="Y436" i="11" s="1"/>
  <c r="AA435" i="11"/>
  <c r="X435" i="11"/>
  <c r="Y435" i="11" s="1"/>
  <c r="AB434" i="11"/>
  <c r="AB497" i="11" s="1"/>
  <c r="AB559" i="11" s="1"/>
  <c r="AA434" i="11"/>
  <c r="X434" i="11"/>
  <c r="Y434" i="11" s="1"/>
  <c r="AA433" i="11"/>
  <c r="X433" i="11"/>
  <c r="Y433" i="11" s="1"/>
  <c r="AA432" i="11"/>
  <c r="X432" i="11"/>
  <c r="Y432" i="11" s="1"/>
  <c r="AA431" i="11"/>
  <c r="X431" i="11"/>
  <c r="Y431" i="11" s="1"/>
  <c r="AA430" i="11"/>
  <c r="X430" i="11"/>
  <c r="Y430" i="11" s="1"/>
  <c r="AA429" i="11"/>
  <c r="X429" i="11"/>
  <c r="Y429" i="11" s="1"/>
  <c r="AB428" i="11"/>
  <c r="AB491" i="11" s="1"/>
  <c r="AB553" i="11" s="1"/>
  <c r="AA428" i="11"/>
  <c r="X428" i="11"/>
  <c r="Y428" i="11" s="1"/>
  <c r="AB427" i="11"/>
  <c r="AB490" i="11" s="1"/>
  <c r="AB552" i="11" s="1"/>
  <c r="AA427" i="11"/>
  <c r="X427" i="11"/>
  <c r="Y427" i="11" s="1"/>
  <c r="AB426" i="11"/>
  <c r="AB489" i="11" s="1"/>
  <c r="AB551" i="11" s="1"/>
  <c r="AA426" i="11"/>
  <c r="Q426" i="11"/>
  <c r="X426" i="11" s="1"/>
  <c r="Y426" i="11" s="1"/>
  <c r="AB425" i="11"/>
  <c r="AB488" i="11" s="1"/>
  <c r="AB550" i="11" s="1"/>
  <c r="AA425" i="11"/>
  <c r="X425" i="11"/>
  <c r="Y425" i="11" s="1"/>
  <c r="AB424" i="11"/>
  <c r="AB487" i="11" s="1"/>
  <c r="AB549" i="11" s="1"/>
  <c r="AA424" i="11"/>
  <c r="X424" i="11"/>
  <c r="Y424" i="11" s="1"/>
  <c r="AB417" i="11"/>
  <c r="AB486" i="11" s="1"/>
  <c r="AB548" i="11" s="1"/>
  <c r="AA417" i="11"/>
  <c r="X417" i="11"/>
  <c r="Y417" i="11" s="1"/>
  <c r="AB409" i="11"/>
  <c r="AB485" i="11" s="1"/>
  <c r="AB547" i="11" s="1"/>
  <c r="AA409" i="11"/>
  <c r="X409" i="11"/>
  <c r="Y409" i="11" s="1"/>
  <c r="AA408" i="11"/>
  <c r="Q408" i="11"/>
  <c r="X408" i="11" s="1"/>
  <c r="Y408" i="11" s="1"/>
  <c r="AA407" i="11"/>
  <c r="X407" i="11"/>
  <c r="Y407" i="11" s="1"/>
  <c r="AB406" i="11"/>
  <c r="AB482" i="11" s="1"/>
  <c r="AB544" i="11" s="1"/>
  <c r="AA406" i="11"/>
  <c r="X406" i="11"/>
  <c r="Y406" i="11" s="1"/>
  <c r="AB405" i="11"/>
  <c r="AB481" i="11" s="1"/>
  <c r="AB543" i="11" s="1"/>
  <c r="AA405" i="11"/>
  <c r="X405" i="11"/>
  <c r="Y405" i="11" s="1"/>
  <c r="AB404" i="11"/>
  <c r="AB480" i="11" s="1"/>
  <c r="AB542" i="11" s="1"/>
  <c r="AA404" i="11"/>
  <c r="X404" i="11"/>
  <c r="Y404" i="11" s="1"/>
  <c r="AB403" i="11"/>
  <c r="AB479" i="11" s="1"/>
  <c r="AB541" i="11" s="1"/>
  <c r="AA403" i="11"/>
  <c r="X403" i="11"/>
  <c r="Y403" i="11" s="1"/>
  <c r="AB402" i="11"/>
  <c r="AB478" i="11" s="1"/>
  <c r="AB540" i="11" s="1"/>
  <c r="AA402" i="11"/>
  <c r="X402" i="11"/>
  <c r="Y402" i="11" s="1"/>
  <c r="AB401" i="11"/>
  <c r="AB477" i="11" s="1"/>
  <c r="AB539" i="11" s="1"/>
  <c r="AA401" i="11"/>
  <c r="Q401" i="11"/>
  <c r="X401" i="11" s="1"/>
  <c r="Y401" i="11" s="1"/>
  <c r="AA400" i="11"/>
  <c r="X400" i="11"/>
  <c r="Y400" i="11" s="1"/>
  <c r="AB398" i="11"/>
  <c r="AA398" i="11"/>
  <c r="R398" i="11"/>
  <c r="X398" i="11" s="1"/>
  <c r="Y398" i="11" s="1"/>
  <c r="AB397" i="11"/>
  <c r="AA397" i="11"/>
  <c r="R397" i="11"/>
  <c r="X397" i="11" s="1"/>
  <c r="Y397" i="11" s="1"/>
  <c r="AB396" i="11"/>
  <c r="AA396" i="11"/>
  <c r="R396" i="11"/>
  <c r="X396" i="11" s="1"/>
  <c r="Y396" i="11" s="1"/>
  <c r="AB395" i="11"/>
  <c r="AA395" i="11"/>
  <c r="R395" i="11"/>
  <c r="X395" i="11" s="1"/>
  <c r="Y395" i="11" s="1"/>
  <c r="AB394" i="11"/>
  <c r="AA394" i="11"/>
  <c r="R394" i="11"/>
  <c r="X394" i="11" s="1"/>
  <c r="Y394" i="11" s="1"/>
  <c r="AB393" i="11"/>
  <c r="AA393" i="11"/>
  <c r="R393" i="11"/>
  <c r="X393" i="11" s="1"/>
  <c r="Y393" i="11" s="1"/>
  <c r="AB392" i="11"/>
  <c r="AA392" i="11"/>
  <c r="R392" i="11"/>
  <c r="X392" i="11" s="1"/>
  <c r="Y392" i="11" s="1"/>
  <c r="AB391" i="11"/>
  <c r="AA391" i="11"/>
  <c r="R391" i="11"/>
  <c r="X391" i="11" s="1"/>
  <c r="Y391" i="11" s="1"/>
  <c r="AA389" i="11"/>
  <c r="R389" i="11"/>
  <c r="X389" i="11" s="1"/>
  <c r="Y389" i="11" s="1"/>
  <c r="AA388" i="11"/>
  <c r="R388" i="11"/>
  <c r="X388" i="11" s="1"/>
  <c r="Y388" i="11" s="1"/>
  <c r="AA387" i="11"/>
  <c r="R387" i="11"/>
  <c r="X387" i="11" s="1"/>
  <c r="Y387" i="11" s="1"/>
  <c r="AA385" i="11"/>
  <c r="R385" i="11"/>
  <c r="X385" i="11" s="1"/>
  <c r="Y385" i="11" s="1"/>
  <c r="AA384" i="11"/>
  <c r="R384" i="11"/>
  <c r="X384" i="11" s="1"/>
  <c r="Y384" i="11" s="1"/>
  <c r="AA382" i="11"/>
  <c r="R382" i="11"/>
  <c r="X382" i="11" s="1"/>
  <c r="Y382" i="11" s="1"/>
  <c r="AA381" i="11"/>
  <c r="R381" i="11"/>
  <c r="X381" i="11" s="1"/>
  <c r="Y381" i="11" s="1"/>
  <c r="AA380" i="11"/>
  <c r="R380" i="11"/>
  <c r="X380" i="11" s="1"/>
  <c r="Y380" i="11" s="1"/>
  <c r="AA379" i="11"/>
  <c r="R379" i="11"/>
  <c r="X379" i="11" s="1"/>
  <c r="Y379" i="11" s="1"/>
  <c r="AB378" i="11"/>
  <c r="AB457" i="11" s="1"/>
  <c r="AB514" i="11" s="1"/>
  <c r="AB577" i="11" s="1"/>
  <c r="AA378" i="11"/>
  <c r="R378" i="11"/>
  <c r="X378" i="11" s="1"/>
  <c r="Y378" i="11" s="1"/>
  <c r="AA377" i="11"/>
  <c r="R377" i="11"/>
  <c r="X377" i="11" s="1"/>
  <c r="Y377" i="11" s="1"/>
  <c r="AB376" i="11"/>
  <c r="AB455" i="11" s="1"/>
  <c r="AB512" i="11" s="1"/>
  <c r="AB574" i="11" s="1"/>
  <c r="AA376" i="11"/>
  <c r="R376" i="11"/>
  <c r="X376" i="11" s="1"/>
  <c r="Y376" i="11" s="1"/>
  <c r="AB375" i="11"/>
  <c r="AB454" i="11" s="1"/>
  <c r="AB511" i="11" s="1"/>
  <c r="AB573" i="11" s="1"/>
  <c r="AA375" i="11"/>
  <c r="R375" i="11"/>
  <c r="X375" i="11" s="1"/>
  <c r="Y375" i="11" s="1"/>
  <c r="S374" i="11"/>
  <c r="W374" i="11" s="1"/>
  <c r="J374" i="11"/>
  <c r="H374" i="11"/>
  <c r="S373" i="11"/>
  <c r="X373" i="11" s="1"/>
  <c r="Y373" i="11" s="1"/>
  <c r="J373" i="11"/>
  <c r="H373" i="11"/>
  <c r="S372" i="11"/>
  <c r="W372" i="11" s="1"/>
  <c r="J372" i="11"/>
  <c r="H372" i="11"/>
  <c r="AA371" i="11"/>
  <c r="S371" i="11"/>
  <c r="X371" i="11" s="1"/>
  <c r="Y371" i="11" s="1"/>
  <c r="J371" i="11"/>
  <c r="H371" i="11"/>
  <c r="R370" i="11"/>
  <c r="V370" i="11" s="1"/>
  <c r="N370" i="11"/>
  <c r="H370" i="11"/>
  <c r="S369" i="11"/>
  <c r="X369" i="11" s="1"/>
  <c r="Y369" i="11" s="1"/>
  <c r="J369" i="11"/>
  <c r="H369" i="11"/>
  <c r="S368" i="11"/>
  <c r="W368" i="11" s="1"/>
  <c r="J368" i="11"/>
  <c r="H368" i="11"/>
  <c r="S367" i="11"/>
  <c r="X367" i="11" s="1"/>
  <c r="Y367" i="11" s="1"/>
  <c r="J367" i="11"/>
  <c r="H367" i="11"/>
  <c r="AA366" i="11"/>
  <c r="S366" i="11"/>
  <c r="W366" i="11" s="1"/>
  <c r="J366" i="11"/>
  <c r="H366" i="11"/>
  <c r="AA365" i="11"/>
  <c r="R365" i="11"/>
  <c r="X365" i="11" s="1"/>
  <c r="Y365" i="11" s="1"/>
  <c r="N365" i="11"/>
  <c r="H365" i="11"/>
  <c r="Q364" i="11"/>
  <c r="X364" i="11" s="1"/>
  <c r="Y364" i="11" s="1"/>
  <c r="M364" i="11"/>
  <c r="S363" i="11"/>
  <c r="J363" i="11"/>
  <c r="H363" i="11"/>
  <c r="S362" i="11"/>
  <c r="X362" i="11" s="1"/>
  <c r="Y362" i="11" s="1"/>
  <c r="J362" i="11"/>
  <c r="H362" i="11"/>
  <c r="AA361" i="11"/>
  <c r="S361" i="11"/>
  <c r="J361" i="11"/>
  <c r="H361" i="11"/>
  <c r="S360" i="11"/>
  <c r="X360" i="11" s="1"/>
  <c r="Y360" i="11" s="1"/>
  <c r="R359" i="11"/>
  <c r="V359" i="11" s="1"/>
  <c r="N359" i="11"/>
  <c r="H359" i="11"/>
  <c r="AA358" i="11"/>
  <c r="S358" i="11"/>
  <c r="X358" i="11" s="1"/>
  <c r="Y358" i="11" s="1"/>
  <c r="AA357" i="11"/>
  <c r="S357" i="11"/>
  <c r="X357" i="11" s="1"/>
  <c r="Y357" i="11" s="1"/>
  <c r="J357" i="11"/>
  <c r="H357" i="11"/>
  <c r="R356" i="11"/>
  <c r="V356" i="11" s="1"/>
  <c r="N356" i="11"/>
  <c r="H356" i="11"/>
  <c r="AA355" i="11"/>
  <c r="S355" i="11"/>
  <c r="X355" i="11" s="1"/>
  <c r="Y355" i="11" s="1"/>
  <c r="J355" i="11"/>
  <c r="H355" i="11"/>
  <c r="AA354" i="11"/>
  <c r="W354" i="11"/>
  <c r="S354" i="11"/>
  <c r="X354" i="11" s="1"/>
  <c r="Y354" i="11" s="1"/>
  <c r="J354" i="11"/>
  <c r="H354" i="11"/>
  <c r="AA353" i="11"/>
  <c r="S353" i="11"/>
  <c r="X353" i="11" s="1"/>
  <c r="Y353" i="11" s="1"/>
  <c r="AA352" i="11"/>
  <c r="AB352" i="11" s="1"/>
  <c r="V352" i="11"/>
  <c r="R352" i="11"/>
  <c r="N352" i="11"/>
  <c r="H352" i="11"/>
  <c r="Q351" i="11"/>
  <c r="X351" i="11" s="1"/>
  <c r="Y351" i="11" s="1"/>
  <c r="M351" i="11"/>
  <c r="AB350" i="11"/>
  <c r="AB451" i="11" s="1"/>
  <c r="AB508" i="11" s="1"/>
  <c r="AB570" i="11" s="1"/>
  <c r="AA350" i="11"/>
  <c r="R350" i="11"/>
  <c r="X350" i="11" s="1"/>
  <c r="Y350" i="11" s="1"/>
  <c r="AB349" i="11"/>
  <c r="AB450" i="11" s="1"/>
  <c r="AB507" i="11" s="1"/>
  <c r="AB569" i="11" s="1"/>
  <c r="AA349" i="11"/>
  <c r="R349" i="11"/>
  <c r="X349" i="11" s="1"/>
  <c r="Y349" i="11" s="1"/>
  <c r="AB348" i="11"/>
  <c r="AB449" i="11" s="1"/>
  <c r="AB506" i="11" s="1"/>
  <c r="AB568" i="11" s="1"/>
  <c r="AA348" i="11"/>
  <c r="R348" i="11"/>
  <c r="X348" i="11" s="1"/>
  <c r="Y348" i="11" s="1"/>
  <c r="AB347" i="11"/>
  <c r="AB448" i="11" s="1"/>
  <c r="AB505" i="11" s="1"/>
  <c r="AB567" i="11" s="1"/>
  <c r="AA347" i="11"/>
  <c r="R347" i="11"/>
  <c r="X347" i="11" s="1"/>
  <c r="Y347" i="11" s="1"/>
  <c r="AB346" i="11"/>
  <c r="AB447" i="11" s="1"/>
  <c r="AB504" i="11" s="1"/>
  <c r="AB566" i="11" s="1"/>
  <c r="AA346" i="11"/>
  <c r="R346" i="11"/>
  <c r="X346" i="11" s="1"/>
  <c r="Y346" i="11" s="1"/>
  <c r="AB345" i="11"/>
  <c r="AB446" i="11" s="1"/>
  <c r="AB503" i="11" s="1"/>
  <c r="AB565" i="11" s="1"/>
  <c r="AA345" i="11"/>
  <c r="R345" i="11"/>
  <c r="X345" i="11" s="1"/>
  <c r="Y345" i="11" s="1"/>
  <c r="AB344" i="11"/>
  <c r="AB445" i="11" s="1"/>
  <c r="AB502" i="11" s="1"/>
  <c r="AB564" i="11" s="1"/>
  <c r="AA344" i="11"/>
  <c r="R344" i="11"/>
  <c r="X344" i="11" s="1"/>
  <c r="Y344" i="11" s="1"/>
  <c r="AB343" i="11"/>
  <c r="AB439" i="11" s="1"/>
  <c r="AB501" i="11" s="1"/>
  <c r="AB563" i="11" s="1"/>
  <c r="AA343" i="11"/>
  <c r="R343" i="11"/>
  <c r="X343" i="11" s="1"/>
  <c r="Y343" i="11" s="1"/>
  <c r="AB342" i="11"/>
  <c r="AB437" i="11" s="1"/>
  <c r="AB500" i="11" s="1"/>
  <c r="AB562" i="11" s="1"/>
  <c r="AA342" i="11"/>
  <c r="R342" i="11"/>
  <c r="X342" i="11" s="1"/>
  <c r="Y342" i="11" s="1"/>
  <c r="AB341" i="11"/>
  <c r="AB436" i="11" s="1"/>
  <c r="AB499" i="11" s="1"/>
  <c r="AB561" i="11" s="1"/>
  <c r="AA341" i="11"/>
  <c r="Q341" i="11"/>
  <c r="X341" i="11" s="1"/>
  <c r="Y341" i="11" s="1"/>
  <c r="AB340" i="11"/>
  <c r="AB435" i="11" s="1"/>
  <c r="AB498" i="11" s="1"/>
  <c r="AB560" i="11" s="1"/>
  <c r="AA340" i="11"/>
  <c r="R340" i="11"/>
  <c r="X340" i="11" s="1"/>
  <c r="Y340" i="11" s="1"/>
  <c r="S339" i="11"/>
  <c r="W339" i="11" s="1"/>
  <c r="J339" i="11"/>
  <c r="H339" i="11"/>
  <c r="S338" i="11"/>
  <c r="X338" i="11" s="1"/>
  <c r="Y338" i="11" s="1"/>
  <c r="J338" i="11"/>
  <c r="H338" i="11"/>
  <c r="S337" i="11"/>
  <c r="W337" i="11" s="1"/>
  <c r="J337" i="11"/>
  <c r="H337" i="11"/>
  <c r="AA336" i="11"/>
  <c r="S336" i="11"/>
  <c r="X336" i="11" s="1"/>
  <c r="Y336" i="11" s="1"/>
  <c r="J336" i="11"/>
  <c r="H336" i="11"/>
  <c r="R335" i="11"/>
  <c r="X335" i="11" s="1"/>
  <c r="Y335" i="11" s="1"/>
  <c r="N335" i="11"/>
  <c r="H335" i="11"/>
  <c r="S334" i="11"/>
  <c r="X334" i="11" s="1"/>
  <c r="Y334" i="11" s="1"/>
  <c r="J334" i="11"/>
  <c r="H334" i="11"/>
  <c r="S333" i="11"/>
  <c r="X333" i="11" s="1"/>
  <c r="Y333" i="11" s="1"/>
  <c r="J333" i="11"/>
  <c r="H333" i="11"/>
  <c r="S332" i="11"/>
  <c r="X332" i="11" s="1"/>
  <c r="Y332" i="11" s="1"/>
  <c r="J332" i="11"/>
  <c r="H332" i="11"/>
  <c r="AA331" i="11"/>
  <c r="S331" i="11"/>
  <c r="W331" i="11" s="1"/>
  <c r="J331" i="11"/>
  <c r="H331" i="11"/>
  <c r="AA330" i="11"/>
  <c r="R330" i="11"/>
  <c r="V330" i="11" s="1"/>
  <c r="N330" i="11"/>
  <c r="H330" i="11"/>
  <c r="Q329" i="11"/>
  <c r="X329" i="11" s="1"/>
  <c r="Y329" i="11" s="1"/>
  <c r="M329" i="11"/>
  <c r="S328" i="11"/>
  <c r="X328" i="11" s="1"/>
  <c r="Y328" i="11" s="1"/>
  <c r="J328" i="11"/>
  <c r="H328" i="11"/>
  <c r="S327" i="11"/>
  <c r="X327" i="11" s="1"/>
  <c r="Y327" i="11" s="1"/>
  <c r="J327" i="11"/>
  <c r="H327" i="11"/>
  <c r="AA326" i="11"/>
  <c r="S326" i="11"/>
  <c r="W326" i="11" s="1"/>
  <c r="J326" i="11"/>
  <c r="H326" i="11"/>
  <c r="S325" i="11"/>
  <c r="X325" i="11" s="1"/>
  <c r="Y325" i="11" s="1"/>
  <c r="R324" i="11"/>
  <c r="V324" i="11" s="1"/>
  <c r="N324" i="11"/>
  <c r="H324" i="11"/>
  <c r="AA323" i="11"/>
  <c r="S323" i="11"/>
  <c r="AA322" i="11"/>
  <c r="S322" i="11"/>
  <c r="J322" i="11"/>
  <c r="H322" i="11"/>
  <c r="R321" i="11"/>
  <c r="V321" i="11" s="1"/>
  <c r="N321" i="11"/>
  <c r="H321" i="11"/>
  <c r="AA320" i="11"/>
  <c r="S320" i="11"/>
  <c r="X320" i="11" s="1"/>
  <c r="Y320" i="11" s="1"/>
  <c r="J320" i="11"/>
  <c r="H320" i="11"/>
  <c r="AA319" i="11"/>
  <c r="W319" i="11"/>
  <c r="S319" i="11"/>
  <c r="X319" i="11" s="1"/>
  <c r="Y319" i="11" s="1"/>
  <c r="J319" i="11"/>
  <c r="H319" i="11"/>
  <c r="AA318" i="11"/>
  <c r="S318" i="11"/>
  <c r="X318" i="11" s="1"/>
  <c r="Y318" i="11" s="1"/>
  <c r="AA317" i="11"/>
  <c r="AB317" i="11" s="1"/>
  <c r="V317" i="11"/>
  <c r="R317" i="11"/>
  <c r="N317" i="11"/>
  <c r="H317" i="11"/>
  <c r="Q316" i="11"/>
  <c r="U316" i="11" s="1"/>
  <c r="M316" i="11"/>
  <c r="S314" i="11"/>
  <c r="J314" i="11"/>
  <c r="H314" i="11"/>
  <c r="S313" i="11"/>
  <c r="W313" i="11" s="1"/>
  <c r="J313" i="11"/>
  <c r="H313" i="11"/>
  <c r="S312" i="11"/>
  <c r="J312" i="11"/>
  <c r="H312" i="11"/>
  <c r="AA311" i="11"/>
  <c r="S311" i="11"/>
  <c r="X311" i="11" s="1"/>
  <c r="Y311" i="11" s="1"/>
  <c r="J311" i="11"/>
  <c r="H311" i="11"/>
  <c r="R310" i="11"/>
  <c r="N310" i="11"/>
  <c r="H310" i="11"/>
  <c r="S309" i="11"/>
  <c r="W309" i="11" s="1"/>
  <c r="J309" i="11"/>
  <c r="H309" i="11"/>
  <c r="S308" i="11"/>
  <c r="W308" i="11" s="1"/>
  <c r="J308" i="11"/>
  <c r="H308" i="11"/>
  <c r="S307" i="11"/>
  <c r="X307" i="11" s="1"/>
  <c r="Y307" i="11" s="1"/>
  <c r="J307" i="11"/>
  <c r="H307" i="11"/>
  <c r="AA306" i="11"/>
  <c r="S306" i="11"/>
  <c r="X306" i="11" s="1"/>
  <c r="Y306" i="11" s="1"/>
  <c r="J306" i="11"/>
  <c r="H306" i="11"/>
  <c r="AA305" i="11"/>
  <c r="R305" i="11"/>
  <c r="V305" i="11" s="1"/>
  <c r="N305" i="11"/>
  <c r="H305" i="11"/>
  <c r="Q304" i="11"/>
  <c r="X304" i="11" s="1"/>
  <c r="Y304" i="11" s="1"/>
  <c r="M304" i="11"/>
  <c r="S303" i="11"/>
  <c r="J303" i="11"/>
  <c r="H303" i="11"/>
  <c r="S302" i="11"/>
  <c r="X302" i="11" s="1"/>
  <c r="Y302" i="11" s="1"/>
  <c r="J302" i="11"/>
  <c r="H302" i="11"/>
  <c r="AA301" i="11"/>
  <c r="S301" i="11"/>
  <c r="X301" i="11" s="1"/>
  <c r="Y301" i="11" s="1"/>
  <c r="J301" i="11"/>
  <c r="H301" i="11"/>
  <c r="S300" i="11"/>
  <c r="X300" i="11" s="1"/>
  <c r="Y300" i="11" s="1"/>
  <c r="R299" i="11"/>
  <c r="V299" i="11" s="1"/>
  <c r="N299" i="11"/>
  <c r="H299" i="11"/>
  <c r="AA298" i="11"/>
  <c r="S298" i="11"/>
  <c r="X298" i="11" s="1"/>
  <c r="Y298" i="11" s="1"/>
  <c r="AA297" i="11"/>
  <c r="S297" i="11"/>
  <c r="X297" i="11" s="1"/>
  <c r="Y297" i="11" s="1"/>
  <c r="J297" i="11"/>
  <c r="H297" i="11"/>
  <c r="R296" i="11"/>
  <c r="V296" i="11" s="1"/>
  <c r="N296" i="11"/>
  <c r="H296" i="11"/>
  <c r="AA295" i="11"/>
  <c r="S295" i="11"/>
  <c r="X295" i="11" s="1"/>
  <c r="Y295" i="11" s="1"/>
  <c r="J295" i="11"/>
  <c r="H295" i="11"/>
  <c r="AA294" i="11"/>
  <c r="W294" i="11"/>
  <c r="S294" i="11"/>
  <c r="X294" i="11" s="1"/>
  <c r="Y294" i="11" s="1"/>
  <c r="J294" i="11"/>
  <c r="H294" i="11"/>
  <c r="AA293" i="11"/>
  <c r="S293" i="11"/>
  <c r="X293" i="11" s="1"/>
  <c r="Y293" i="11" s="1"/>
  <c r="AA292" i="11"/>
  <c r="AB292" i="11" s="1"/>
  <c r="V292" i="11"/>
  <c r="R292" i="11"/>
  <c r="N292" i="11"/>
  <c r="H292" i="11"/>
  <c r="Q291" i="11"/>
  <c r="U291" i="11" s="1"/>
  <c r="M291" i="11"/>
  <c r="AB290" i="11"/>
  <c r="AB433" i="11" s="1"/>
  <c r="AB496" i="11" s="1"/>
  <c r="AB558" i="11" s="1"/>
  <c r="AA290" i="11"/>
  <c r="R290" i="11"/>
  <c r="X290" i="11" s="1"/>
  <c r="Y290" i="11" s="1"/>
  <c r="AB289" i="11"/>
  <c r="AB432" i="11" s="1"/>
  <c r="AB495" i="11" s="1"/>
  <c r="AB557" i="11" s="1"/>
  <c r="AA289" i="11"/>
  <c r="R289" i="11"/>
  <c r="X289" i="11" s="1"/>
  <c r="Y289" i="11" s="1"/>
  <c r="AB288" i="11"/>
  <c r="AB431" i="11" s="1"/>
  <c r="AB494" i="11" s="1"/>
  <c r="AB556" i="11" s="1"/>
  <c r="AA288" i="11"/>
  <c r="R288" i="11"/>
  <c r="X288" i="11" s="1"/>
  <c r="Y288" i="11" s="1"/>
  <c r="AB287" i="11"/>
  <c r="AB430" i="11" s="1"/>
  <c r="AB493" i="11" s="1"/>
  <c r="AB555" i="11" s="1"/>
  <c r="AA287" i="11"/>
  <c r="R287" i="11"/>
  <c r="X287" i="11" s="1"/>
  <c r="Y287" i="11" s="1"/>
  <c r="AB286" i="11"/>
  <c r="AB429" i="11" s="1"/>
  <c r="AB492" i="11" s="1"/>
  <c r="AB554" i="11" s="1"/>
  <c r="AA286" i="11"/>
  <c r="R286" i="11"/>
  <c r="X286" i="11" s="1"/>
  <c r="Y286" i="11" s="1"/>
  <c r="S285" i="11"/>
  <c r="J285" i="11"/>
  <c r="H285" i="11"/>
  <c r="S284" i="11"/>
  <c r="W284" i="11" s="1"/>
  <c r="J284" i="11"/>
  <c r="H284" i="11"/>
  <c r="S283" i="11"/>
  <c r="J283" i="11"/>
  <c r="H283" i="11"/>
  <c r="AA282" i="11"/>
  <c r="S282" i="11"/>
  <c r="X282" i="11" s="1"/>
  <c r="Y282" i="11" s="1"/>
  <c r="J282" i="11"/>
  <c r="H282" i="11"/>
  <c r="R281" i="11"/>
  <c r="N281" i="11"/>
  <c r="H281" i="11"/>
  <c r="S280" i="11"/>
  <c r="W280" i="11" s="1"/>
  <c r="J280" i="11"/>
  <c r="H280" i="11"/>
  <c r="S279" i="11"/>
  <c r="J279" i="11"/>
  <c r="H279" i="11"/>
  <c r="S278" i="11"/>
  <c r="X278" i="11" s="1"/>
  <c r="Y278" i="11" s="1"/>
  <c r="J278" i="11"/>
  <c r="H278" i="11"/>
  <c r="AA277" i="11"/>
  <c r="S277" i="11"/>
  <c r="J277" i="11"/>
  <c r="H277" i="11"/>
  <c r="AA276" i="11"/>
  <c r="R276" i="11"/>
  <c r="V276" i="11" s="1"/>
  <c r="N276" i="11"/>
  <c r="H276" i="11"/>
  <c r="Q275" i="11"/>
  <c r="M275" i="11"/>
  <c r="S274" i="11"/>
  <c r="W274" i="11" s="1"/>
  <c r="J274" i="11"/>
  <c r="H274" i="11"/>
  <c r="S273" i="11"/>
  <c r="X273" i="11" s="1"/>
  <c r="Y273" i="11" s="1"/>
  <c r="J273" i="11"/>
  <c r="H273" i="11"/>
  <c r="AA272" i="11"/>
  <c r="S272" i="11"/>
  <c r="X272" i="11" s="1"/>
  <c r="Y272" i="11" s="1"/>
  <c r="J272" i="11"/>
  <c r="H272" i="11"/>
  <c r="S271" i="11"/>
  <c r="X271" i="11" s="1"/>
  <c r="Y271" i="11" s="1"/>
  <c r="R270" i="11"/>
  <c r="V270" i="11" s="1"/>
  <c r="N270" i="11"/>
  <c r="H270" i="11"/>
  <c r="AA269" i="11"/>
  <c r="S269" i="11"/>
  <c r="W269" i="11" s="1"/>
  <c r="AA268" i="11"/>
  <c r="S268" i="11"/>
  <c r="X268" i="11" s="1"/>
  <c r="Y268" i="11" s="1"/>
  <c r="J268" i="11"/>
  <c r="H268" i="11"/>
  <c r="R267" i="11"/>
  <c r="V267" i="11" s="1"/>
  <c r="N267" i="11"/>
  <c r="H267" i="11"/>
  <c r="AA266" i="11"/>
  <c r="S266" i="11"/>
  <c r="X266" i="11" s="1"/>
  <c r="Y266" i="11" s="1"/>
  <c r="J266" i="11"/>
  <c r="H266" i="11"/>
  <c r="AA265" i="11"/>
  <c r="W265" i="11"/>
  <c r="S265" i="11"/>
  <c r="X265" i="11" s="1"/>
  <c r="Y265" i="11" s="1"/>
  <c r="J265" i="11"/>
  <c r="H265" i="11"/>
  <c r="AA264" i="11"/>
  <c r="S264" i="11"/>
  <c r="X264" i="11" s="1"/>
  <c r="Y264" i="11" s="1"/>
  <c r="AA263" i="11"/>
  <c r="AB263" i="11" s="1"/>
  <c r="V263" i="11"/>
  <c r="R263" i="11"/>
  <c r="N263" i="11"/>
  <c r="H263" i="11"/>
  <c r="Q262" i="11"/>
  <c r="X262" i="11" s="1"/>
  <c r="Y262" i="11" s="1"/>
  <c r="M262" i="11"/>
  <c r="AB261" i="11"/>
  <c r="AB408" i="11" s="1"/>
  <c r="AB484" i="11" s="1"/>
  <c r="AB546" i="11" s="1"/>
  <c r="AA261" i="11"/>
  <c r="R261" i="11"/>
  <c r="X261" i="11" s="1"/>
  <c r="Y261" i="11" s="1"/>
  <c r="AB260" i="11"/>
  <c r="AB407" i="11" s="1"/>
  <c r="AB483" i="11" s="1"/>
  <c r="AB545" i="11" s="1"/>
  <c r="AA260" i="11"/>
  <c r="R260" i="11"/>
  <c r="X260" i="11" s="1"/>
  <c r="Y260" i="11" s="1"/>
  <c r="S259" i="11"/>
  <c r="W259" i="11" s="1"/>
  <c r="J259" i="11"/>
  <c r="H259" i="11"/>
  <c r="S258" i="11"/>
  <c r="J258" i="11"/>
  <c r="H258" i="11"/>
  <c r="S257" i="11"/>
  <c r="X257" i="11" s="1"/>
  <c r="Y257" i="11" s="1"/>
  <c r="J257" i="11"/>
  <c r="H257" i="11"/>
  <c r="AA256" i="11"/>
  <c r="S256" i="11"/>
  <c r="J256" i="11"/>
  <c r="H256" i="11"/>
  <c r="R255" i="11"/>
  <c r="V255" i="11" s="1"/>
  <c r="N255" i="11"/>
  <c r="H255" i="11"/>
  <c r="S254" i="11"/>
  <c r="J254" i="11"/>
  <c r="H254" i="11"/>
  <c r="S253" i="11"/>
  <c r="X253" i="11" s="1"/>
  <c r="Y253" i="11" s="1"/>
  <c r="J253" i="11"/>
  <c r="H253" i="11"/>
  <c r="S252" i="11"/>
  <c r="W252" i="11" s="1"/>
  <c r="J252" i="11"/>
  <c r="H252" i="11"/>
  <c r="AA251" i="11"/>
  <c r="S251" i="11"/>
  <c r="W251" i="11" s="1"/>
  <c r="J251" i="11"/>
  <c r="H251" i="11"/>
  <c r="AA250" i="11"/>
  <c r="R250" i="11"/>
  <c r="V250" i="11" s="1"/>
  <c r="N250" i="11"/>
  <c r="H250" i="11"/>
  <c r="Q249" i="11"/>
  <c r="X249" i="11" s="1"/>
  <c r="Y249" i="11" s="1"/>
  <c r="M249" i="11"/>
  <c r="S248" i="11"/>
  <c r="X248" i="11" s="1"/>
  <c r="Y248" i="11" s="1"/>
  <c r="J248" i="11"/>
  <c r="H248" i="11"/>
  <c r="S247" i="11"/>
  <c r="W247" i="11" s="1"/>
  <c r="J247" i="11"/>
  <c r="H247" i="11"/>
  <c r="AA246" i="11"/>
  <c r="S246" i="11"/>
  <c r="X246" i="11" s="1"/>
  <c r="Y246" i="11" s="1"/>
  <c r="J246" i="11"/>
  <c r="H246" i="11"/>
  <c r="S245" i="11"/>
  <c r="X245" i="11" s="1"/>
  <c r="Y245" i="11" s="1"/>
  <c r="R244" i="11"/>
  <c r="V244" i="11" s="1"/>
  <c r="N244" i="11"/>
  <c r="H244" i="11"/>
  <c r="AA243" i="11"/>
  <c r="S243" i="11"/>
  <c r="W243" i="11" s="1"/>
  <c r="AA242" i="11"/>
  <c r="S242" i="11"/>
  <c r="W242" i="11" s="1"/>
  <c r="J242" i="11"/>
  <c r="H242" i="11"/>
  <c r="R241" i="11"/>
  <c r="V241" i="11" s="1"/>
  <c r="N241" i="11"/>
  <c r="H241" i="11"/>
  <c r="AA240" i="11"/>
  <c r="S240" i="11"/>
  <c r="X240" i="11" s="1"/>
  <c r="Y240" i="11" s="1"/>
  <c r="J240" i="11"/>
  <c r="H240" i="11"/>
  <c r="AA239" i="11"/>
  <c r="W239" i="11"/>
  <c r="S239" i="11"/>
  <c r="X239" i="11" s="1"/>
  <c r="Y239" i="11" s="1"/>
  <c r="J239" i="11"/>
  <c r="H239" i="11"/>
  <c r="AA238" i="11"/>
  <c r="S238" i="11"/>
  <c r="X238" i="11" s="1"/>
  <c r="Y238" i="11" s="1"/>
  <c r="AA237" i="11"/>
  <c r="AB237" i="11" s="1"/>
  <c r="V237" i="11"/>
  <c r="R237" i="11"/>
  <c r="S29" i="11" s="1"/>
  <c r="X29" i="11" s="1"/>
  <c r="N237" i="11"/>
  <c r="H237" i="11"/>
  <c r="Q236" i="11"/>
  <c r="U236" i="11" s="1"/>
  <c r="M236" i="11"/>
  <c r="AB235" i="11"/>
  <c r="AA235" i="11"/>
  <c r="R235" i="11"/>
  <c r="X235" i="11" s="1"/>
  <c r="Y235" i="11" s="1"/>
  <c r="AB234" i="11"/>
  <c r="AA234" i="11"/>
  <c r="R234" i="11"/>
  <c r="X234" i="11" s="1"/>
  <c r="Y234" i="11" s="1"/>
  <c r="AB233" i="11"/>
  <c r="AB400" i="11" s="1"/>
  <c r="AA233" i="11"/>
  <c r="R233" i="11"/>
  <c r="X233" i="11" s="1"/>
  <c r="Y233" i="11" s="1"/>
  <c r="S232" i="11"/>
  <c r="W232" i="11" s="1"/>
  <c r="J232" i="11"/>
  <c r="H232" i="11"/>
  <c r="S231" i="11"/>
  <c r="W231" i="11" s="1"/>
  <c r="J231" i="11"/>
  <c r="H231" i="11"/>
  <c r="S230" i="11"/>
  <c r="W230" i="11" s="1"/>
  <c r="J230" i="11"/>
  <c r="H230" i="11"/>
  <c r="AA229" i="11"/>
  <c r="S229" i="11"/>
  <c r="W229" i="11" s="1"/>
  <c r="J229" i="11"/>
  <c r="H229" i="11"/>
  <c r="R228" i="11"/>
  <c r="V228" i="11" s="1"/>
  <c r="N228" i="11"/>
  <c r="H228" i="11"/>
  <c r="S227" i="11"/>
  <c r="W227" i="11" s="1"/>
  <c r="J227" i="11"/>
  <c r="H227" i="11"/>
  <c r="S226" i="11"/>
  <c r="W226" i="11" s="1"/>
  <c r="J226" i="11"/>
  <c r="H226" i="11"/>
  <c r="S225" i="11"/>
  <c r="W225" i="11" s="1"/>
  <c r="J225" i="11"/>
  <c r="H225" i="11"/>
  <c r="AA224" i="11"/>
  <c r="S224" i="11"/>
  <c r="W224" i="11" s="1"/>
  <c r="J224" i="11"/>
  <c r="H224" i="11"/>
  <c r="AA223" i="11"/>
  <c r="R223" i="11"/>
  <c r="V223" i="11" s="1"/>
  <c r="N223" i="11"/>
  <c r="H223" i="11"/>
  <c r="Q222" i="11"/>
  <c r="U222" i="11" s="1"/>
  <c r="M222" i="11"/>
  <c r="S221" i="11"/>
  <c r="X221" i="11" s="1"/>
  <c r="Y221" i="11" s="1"/>
  <c r="J221" i="11"/>
  <c r="H221" i="11"/>
  <c r="S220" i="11"/>
  <c r="W220" i="11" s="1"/>
  <c r="J220" i="11"/>
  <c r="H220" i="11"/>
  <c r="AA219" i="11"/>
  <c r="S219" i="11"/>
  <c r="W219" i="11" s="1"/>
  <c r="J219" i="11"/>
  <c r="H219" i="11"/>
  <c r="S218" i="11"/>
  <c r="X218" i="11" s="1"/>
  <c r="Y218" i="11" s="1"/>
  <c r="R217" i="11"/>
  <c r="V217" i="11" s="1"/>
  <c r="N217" i="11"/>
  <c r="H217" i="11"/>
  <c r="AA216" i="11"/>
  <c r="S216" i="11"/>
  <c r="X216" i="11" s="1"/>
  <c r="Y216" i="11" s="1"/>
  <c r="AA215" i="11"/>
  <c r="S215" i="11"/>
  <c r="X215" i="11" s="1"/>
  <c r="Y215" i="11" s="1"/>
  <c r="J215" i="11"/>
  <c r="H215" i="11"/>
  <c r="R214" i="11"/>
  <c r="V214" i="11" s="1"/>
  <c r="N214" i="11"/>
  <c r="H214" i="11"/>
  <c r="AA213" i="11"/>
  <c r="S213" i="11"/>
  <c r="X213" i="11" s="1"/>
  <c r="Y213" i="11" s="1"/>
  <c r="J213" i="11"/>
  <c r="H213" i="11"/>
  <c r="AA212" i="11"/>
  <c r="W212" i="11"/>
  <c r="S212" i="11"/>
  <c r="X212" i="11" s="1"/>
  <c r="Y212" i="11" s="1"/>
  <c r="J212" i="11"/>
  <c r="H212" i="11"/>
  <c r="AA211" i="11"/>
  <c r="S211" i="11"/>
  <c r="X211" i="11" s="1"/>
  <c r="Y211" i="11" s="1"/>
  <c r="AA210" i="11"/>
  <c r="AB210" i="11" s="1"/>
  <c r="V210" i="11"/>
  <c r="R210" i="11"/>
  <c r="N210" i="11"/>
  <c r="H210" i="11"/>
  <c r="Q209" i="11"/>
  <c r="U209" i="11" s="1"/>
  <c r="M209" i="11"/>
  <c r="AB208" i="11"/>
  <c r="AB389" i="11" s="1"/>
  <c r="AB466" i="11" s="1"/>
  <c r="AB523" i="11" s="1"/>
  <c r="AA208" i="11"/>
  <c r="X208" i="11"/>
  <c r="Y208" i="11" s="1"/>
  <c r="AB207" i="11"/>
  <c r="AB388" i="11" s="1"/>
  <c r="AB465" i="11" s="1"/>
  <c r="AB522" i="11" s="1"/>
  <c r="AB585" i="11" s="1"/>
  <c r="AA207" i="11"/>
  <c r="X207" i="11"/>
  <c r="Y207" i="11" s="1"/>
  <c r="AB206" i="11"/>
  <c r="AB387" i="11" s="1"/>
  <c r="AB464" i="11" s="1"/>
  <c r="AB521" i="11" s="1"/>
  <c r="AB584" i="11" s="1"/>
  <c r="AA206" i="11"/>
  <c r="X206" i="11"/>
  <c r="Y206" i="11" s="1"/>
  <c r="AB205" i="11"/>
  <c r="AB385" i="11" s="1"/>
  <c r="AB463" i="11" s="1"/>
  <c r="AB520" i="11" s="1"/>
  <c r="AB583" i="11" s="1"/>
  <c r="AA205" i="11"/>
  <c r="X205" i="11"/>
  <c r="Y205" i="11" s="1"/>
  <c r="AB204" i="11"/>
  <c r="AB384" i="11" s="1"/>
  <c r="AB462" i="11" s="1"/>
  <c r="AB519" i="11" s="1"/>
  <c r="AB582" i="11" s="1"/>
  <c r="AA204" i="11"/>
  <c r="X204" i="11"/>
  <c r="Y204" i="11" s="1"/>
  <c r="AB203" i="11"/>
  <c r="AB382" i="11" s="1"/>
  <c r="AB461" i="11" s="1"/>
  <c r="AB518" i="11" s="1"/>
  <c r="AB581" i="11" s="1"/>
  <c r="AA203" i="11"/>
  <c r="R203" i="11"/>
  <c r="X203" i="11" s="1"/>
  <c r="Y203" i="11" s="1"/>
  <c r="AB202" i="11"/>
  <c r="AB381" i="11" s="1"/>
  <c r="AB460" i="11" s="1"/>
  <c r="AB517" i="11" s="1"/>
  <c r="AB580" i="11" s="1"/>
  <c r="AA202" i="11"/>
  <c r="Q202" i="11"/>
  <c r="X202" i="11" s="1"/>
  <c r="Y202" i="11" s="1"/>
  <c r="AB201" i="11"/>
  <c r="AB380" i="11" s="1"/>
  <c r="AB459" i="11" s="1"/>
  <c r="AB516" i="11" s="1"/>
  <c r="AB579" i="11" s="1"/>
  <c r="AA201" i="11"/>
  <c r="X201" i="11"/>
  <c r="Y201" i="11" s="1"/>
  <c r="AA200" i="11"/>
  <c r="Q200" i="11"/>
  <c r="X200" i="11" s="1"/>
  <c r="Y200" i="11" s="1"/>
  <c r="AA198" i="11"/>
  <c r="L198" i="11"/>
  <c r="K198" i="11"/>
  <c r="P198" i="11" s="1"/>
  <c r="X198" i="11" s="1"/>
  <c r="Y198" i="11" s="1"/>
  <c r="AB193" i="11"/>
  <c r="AB200" i="11" s="1"/>
  <c r="AB379" i="11" s="1"/>
  <c r="AB458" i="11" s="1"/>
  <c r="AB515" i="11" s="1"/>
  <c r="AB578" i="11" s="1"/>
  <c r="AA193" i="11"/>
  <c r="X193" i="11"/>
  <c r="Y193" i="11" s="1"/>
  <c r="AA190" i="11"/>
  <c r="AB190" i="11" s="1"/>
  <c r="AA189" i="11"/>
  <c r="S189" i="11"/>
  <c r="W189" i="11" s="1"/>
  <c r="J189" i="11"/>
  <c r="AA188" i="11"/>
  <c r="V188" i="11"/>
  <c r="S188" i="11"/>
  <c r="X188" i="11" s="1"/>
  <c r="Y188" i="11" s="1"/>
  <c r="J188" i="11"/>
  <c r="U187" i="11"/>
  <c r="S187" i="11"/>
  <c r="X187" i="11" s="1"/>
  <c r="Y187" i="11" s="1"/>
  <c r="J187" i="11"/>
  <c r="S186" i="11"/>
  <c r="X186" i="11" s="1"/>
  <c r="Y186" i="11" s="1"/>
  <c r="J186" i="11"/>
  <c r="R185" i="11"/>
  <c r="X185" i="11" s="1"/>
  <c r="Y185" i="11" s="1"/>
  <c r="N185" i="11"/>
  <c r="S184" i="11"/>
  <c r="X184" i="11" s="1"/>
  <c r="Y184" i="11" s="1"/>
  <c r="J184" i="11"/>
  <c r="S183" i="11"/>
  <c r="X183" i="11" s="1"/>
  <c r="Y183" i="11" s="1"/>
  <c r="J183" i="11"/>
  <c r="S182" i="11"/>
  <c r="X182" i="11" s="1"/>
  <c r="Y182" i="11" s="1"/>
  <c r="J182" i="11"/>
  <c r="S181" i="11"/>
  <c r="X181" i="11" s="1"/>
  <c r="Y181" i="11" s="1"/>
  <c r="J181" i="11"/>
  <c r="R180" i="11"/>
  <c r="X180" i="11" s="1"/>
  <c r="Y180" i="11" s="1"/>
  <c r="N180" i="11"/>
  <c r="X179" i="11"/>
  <c r="Y179" i="11" s="1"/>
  <c r="R177" i="11"/>
  <c r="X177" i="11" s="1"/>
  <c r="Y177" i="11" s="1"/>
  <c r="AA176" i="11"/>
  <c r="S176" i="11"/>
  <c r="X176" i="11" s="1"/>
  <c r="Y176" i="11" s="1"/>
  <c r="J176" i="11"/>
  <c r="R175" i="11"/>
  <c r="V175" i="11" s="1"/>
  <c r="X174" i="11"/>
  <c r="Y174" i="11" s="1"/>
  <c r="X173" i="11"/>
  <c r="Y173" i="11" s="1"/>
  <c r="O173" i="11"/>
  <c r="X172" i="11"/>
  <c r="X171" i="11"/>
  <c r="Y171" i="11" s="1"/>
  <c r="X170" i="11"/>
  <c r="Y170" i="11" s="1"/>
  <c r="O170" i="11"/>
  <c r="X169" i="11"/>
  <c r="Y169" i="11" s="1"/>
  <c r="X168" i="11"/>
  <c r="Y168" i="11" s="1"/>
  <c r="AA167" i="11"/>
  <c r="X167" i="11"/>
  <c r="Y167" i="11" s="1"/>
  <c r="AA166" i="11"/>
  <c r="S166" i="11"/>
  <c r="X166" i="11" s="1"/>
  <c r="O166" i="11"/>
  <c r="R165" i="11"/>
  <c r="X165" i="11" s="1"/>
  <c r="Y165" i="11" s="1"/>
  <c r="N165" i="11"/>
  <c r="AB164" i="11"/>
  <c r="AA164" i="11"/>
  <c r="R164" i="11"/>
  <c r="X164" i="11" s="1"/>
  <c r="Y164" i="11" s="1"/>
  <c r="AB163" i="11"/>
  <c r="AB198" i="11" s="1"/>
  <c r="AB377" i="11" s="1"/>
  <c r="AB456" i="11" s="1"/>
  <c r="AB513" i="11" s="1"/>
  <c r="AB575" i="11" s="1"/>
  <c r="AA163" i="11"/>
  <c r="R163" i="11"/>
  <c r="X163" i="11" s="1"/>
  <c r="Y163" i="11" s="1"/>
  <c r="AB162" i="11"/>
  <c r="AA162" i="11"/>
  <c r="R162" i="11"/>
  <c r="X162" i="11" s="1"/>
  <c r="Y162" i="11" s="1"/>
  <c r="AB161" i="11"/>
  <c r="AA161" i="11"/>
  <c r="R161" i="11"/>
  <c r="X161" i="11" s="1"/>
  <c r="Y161" i="11" s="1"/>
  <c r="AB160" i="11"/>
  <c r="AA160" i="11"/>
  <c r="R160" i="11"/>
  <c r="X160" i="11" s="1"/>
  <c r="Y160" i="11" s="1"/>
  <c r="AB159" i="11"/>
  <c r="AA159" i="11"/>
  <c r="R159" i="11"/>
  <c r="X159" i="11" s="1"/>
  <c r="Y159" i="11" s="1"/>
  <c r="AB158" i="11"/>
  <c r="AA158" i="11"/>
  <c r="R158" i="11"/>
  <c r="X158" i="11" s="1"/>
  <c r="Y158" i="11" s="1"/>
  <c r="AB157" i="11"/>
  <c r="AA157" i="11"/>
  <c r="R157" i="11"/>
  <c r="X157" i="11" s="1"/>
  <c r="Y157" i="11" s="1"/>
  <c r="Q156" i="11"/>
  <c r="X156" i="11" s="1"/>
  <c r="Y156" i="11" s="1"/>
  <c r="M156" i="11"/>
  <c r="K154" i="11"/>
  <c r="L16" i="11"/>
  <c r="L7" i="11" s="1"/>
  <c r="H11" i="11"/>
  <c r="H14" i="11"/>
  <c r="H13" i="11"/>
  <c r="H12" i="11"/>
  <c r="H7" i="11"/>
  <c r="AF110" i="11"/>
  <c r="AG110" i="11" s="1"/>
  <c r="AF109" i="11"/>
  <c r="R108" i="11"/>
  <c r="X108" i="11" s="1"/>
  <c r="AD108" i="11" s="1"/>
  <c r="R107" i="11"/>
  <c r="X107" i="11" s="1"/>
  <c r="AD107" i="11" s="1"/>
  <c r="R106" i="11"/>
  <c r="X106" i="11" s="1"/>
  <c r="AD106" i="11" s="1"/>
  <c r="R105" i="11"/>
  <c r="X105" i="11" s="1"/>
  <c r="AD105" i="11" s="1"/>
  <c r="R104" i="11"/>
  <c r="X104" i="11" s="1"/>
  <c r="AD104" i="11" s="1"/>
  <c r="R103" i="11"/>
  <c r="X103" i="11" s="1"/>
  <c r="AD103" i="11" s="1"/>
  <c r="R102" i="11"/>
  <c r="X102" i="11" s="1"/>
  <c r="AD102" i="11" s="1"/>
  <c r="R101" i="11"/>
  <c r="X101" i="11" s="1"/>
  <c r="AD101" i="11" s="1"/>
  <c r="R100" i="11"/>
  <c r="X100" i="11" s="1"/>
  <c r="AD100" i="11" s="1"/>
  <c r="R99" i="11"/>
  <c r="X99" i="11" s="1"/>
  <c r="AD99" i="11" s="1"/>
  <c r="R98" i="11"/>
  <c r="X98" i="11" s="1"/>
  <c r="AD98" i="11" s="1"/>
  <c r="AG96" i="11"/>
  <c r="AF96" i="11"/>
  <c r="R96" i="11"/>
  <c r="X96" i="11" s="1"/>
  <c r="AD96" i="11" s="1"/>
  <c r="AF95" i="11"/>
  <c r="R95" i="11"/>
  <c r="X95" i="11" s="1"/>
  <c r="AD95" i="11" s="1"/>
  <c r="AG94" i="11"/>
  <c r="AF94" i="11"/>
  <c r="R94" i="11"/>
  <c r="X94" i="11" s="1"/>
  <c r="AD94" i="11" s="1"/>
  <c r="AG93" i="11"/>
  <c r="AF93" i="11"/>
  <c r="R93" i="11"/>
  <c r="X93" i="11" s="1"/>
  <c r="AD93" i="11" s="1"/>
  <c r="AG92" i="11"/>
  <c r="AF92" i="11"/>
  <c r="R92" i="11"/>
  <c r="X92" i="11" s="1"/>
  <c r="AD92" i="11" s="1"/>
  <c r="AG91" i="11"/>
  <c r="AF91" i="11"/>
  <c r="R91" i="11"/>
  <c r="X91" i="11" s="1"/>
  <c r="AD91" i="11" s="1"/>
  <c r="AG90" i="11"/>
  <c r="AF90" i="11"/>
  <c r="R90" i="11"/>
  <c r="X90" i="11" s="1"/>
  <c r="AD90" i="11" s="1"/>
  <c r="AG89" i="11"/>
  <c r="AF89" i="11"/>
  <c r="R89" i="11"/>
  <c r="X89" i="11" s="1"/>
  <c r="AD89" i="11" s="1"/>
  <c r="AG88" i="11"/>
  <c r="AF88" i="11"/>
  <c r="R88" i="11"/>
  <c r="X88" i="11" s="1"/>
  <c r="AD88" i="11" s="1"/>
  <c r="Q87" i="11"/>
  <c r="X87" i="11" s="1"/>
  <c r="AD87" i="11" s="1"/>
  <c r="M87" i="11"/>
  <c r="Q86" i="11"/>
  <c r="X86" i="11" s="1"/>
  <c r="AD86" i="11" s="1"/>
  <c r="Q85" i="11"/>
  <c r="X85" i="11" s="1"/>
  <c r="AD85" i="11" s="1"/>
  <c r="AF84" i="11"/>
  <c r="R84" i="11"/>
  <c r="X84" i="11" s="1"/>
  <c r="AD84" i="11" s="1"/>
  <c r="AF83" i="11"/>
  <c r="R83" i="11"/>
  <c r="X83" i="11" s="1"/>
  <c r="AD83" i="11" s="1"/>
  <c r="AF82" i="11"/>
  <c r="R82" i="11"/>
  <c r="X82" i="11" s="1"/>
  <c r="AD82" i="11" s="1"/>
  <c r="Q81" i="11"/>
  <c r="X81" i="11" s="1"/>
  <c r="AD81" i="11" s="1"/>
  <c r="M81" i="11"/>
  <c r="R80" i="11"/>
  <c r="X80" i="11" s="1"/>
  <c r="AD80" i="11" s="1"/>
  <c r="J80" i="11"/>
  <c r="R79" i="11"/>
  <c r="V79" i="11" s="1"/>
  <c r="J79" i="11"/>
  <c r="R78" i="11"/>
  <c r="X78" i="11" s="1"/>
  <c r="AD78" i="11" s="1"/>
  <c r="J78" i="11"/>
  <c r="R77" i="11"/>
  <c r="X77" i="11" s="1"/>
  <c r="AD77" i="11" s="1"/>
  <c r="J77" i="11"/>
  <c r="R76" i="11"/>
  <c r="V76" i="11" s="1"/>
  <c r="J76" i="11"/>
  <c r="R75" i="11"/>
  <c r="X75" i="11" s="1"/>
  <c r="AD75" i="11" s="1"/>
  <c r="J75" i="11"/>
  <c r="R74" i="11"/>
  <c r="X74" i="11" s="1"/>
  <c r="AD74" i="11" s="1"/>
  <c r="J74" i="11"/>
  <c r="L58" i="11"/>
  <c r="P58" i="11"/>
  <c r="AF51" i="11"/>
  <c r="S51" i="11"/>
  <c r="X51" i="11" s="1"/>
  <c r="J51" i="11"/>
  <c r="AF50" i="11"/>
  <c r="V50" i="11"/>
  <c r="S50" i="11"/>
  <c r="X50" i="11" s="1"/>
  <c r="J50" i="11"/>
  <c r="U49" i="11"/>
  <c r="S49" i="11"/>
  <c r="X49" i="11" s="1"/>
  <c r="J49" i="11"/>
  <c r="S48" i="11"/>
  <c r="X48" i="11" s="1"/>
  <c r="J48" i="11"/>
  <c r="R47" i="11"/>
  <c r="X47" i="11" s="1"/>
  <c r="N47" i="11"/>
  <c r="S46" i="11"/>
  <c r="X46" i="11" s="1"/>
  <c r="J46" i="11"/>
  <c r="S45" i="11"/>
  <c r="X45" i="11" s="1"/>
  <c r="J45" i="11"/>
  <c r="S44" i="11"/>
  <c r="X44" i="11" s="1"/>
  <c r="J44" i="11"/>
  <c r="S43" i="11"/>
  <c r="X43" i="11" s="1"/>
  <c r="J43" i="11"/>
  <c r="R42" i="11"/>
  <c r="X42" i="11" s="1"/>
  <c r="N42" i="11"/>
  <c r="X41" i="11"/>
  <c r="R40" i="11"/>
  <c r="X40" i="11" s="1"/>
  <c r="AF39" i="11"/>
  <c r="S39" i="11"/>
  <c r="W39" i="11" s="1"/>
  <c r="J39" i="11"/>
  <c r="R38" i="11"/>
  <c r="X38" i="11" s="1"/>
  <c r="X37" i="11"/>
  <c r="X36" i="11"/>
  <c r="O36" i="11"/>
  <c r="X35" i="11"/>
  <c r="X34" i="11"/>
  <c r="X33" i="11"/>
  <c r="O33" i="11"/>
  <c r="X32" i="11"/>
  <c r="X31" i="11"/>
  <c r="AF30" i="11"/>
  <c r="X30" i="11"/>
  <c r="AF29" i="11"/>
  <c r="O29" i="11"/>
  <c r="R28" i="11"/>
  <c r="X28" i="11" s="1"/>
  <c r="F13" i="12"/>
  <c r="F12" i="12"/>
  <c r="F11" i="12"/>
  <c r="F10" i="12"/>
  <c r="F9" i="12"/>
  <c r="F8" i="12"/>
  <c r="F7" i="12"/>
  <c r="F6" i="12"/>
  <c r="F5" i="12"/>
  <c r="F4" i="12"/>
  <c r="C12" i="12"/>
  <c r="C11" i="12"/>
  <c r="C10" i="12"/>
  <c r="C9" i="12"/>
  <c r="C8" i="12"/>
  <c r="C7" i="12"/>
  <c r="C6" i="12"/>
  <c r="C5" i="12"/>
  <c r="C4" i="12"/>
  <c r="L18" i="11"/>
  <c r="K18" i="11"/>
  <c r="P18" i="11" s="1"/>
  <c r="Q24" i="11" s="1"/>
  <c r="U24" i="11" s="1"/>
  <c r="D9" i="12" s="1"/>
  <c r="AF17" i="11"/>
  <c r="AG17" i="11" s="1"/>
  <c r="AF16" i="11"/>
  <c r="M14" i="11"/>
  <c r="M13" i="11"/>
  <c r="AF12" i="11"/>
  <c r="AG12" i="11" s="1"/>
  <c r="M11" i="11"/>
  <c r="M10" i="11"/>
  <c r="H10" i="11"/>
  <c r="H9" i="11"/>
  <c r="AF7" i="11"/>
  <c r="P7" i="11"/>
  <c r="Q14" i="11" s="1"/>
  <c r="U14" i="11" s="1"/>
  <c r="A3" i="11"/>
  <c r="A4" i="11" s="1"/>
  <c r="A5" i="11" s="1"/>
  <c r="A6" i="11" s="1"/>
  <c r="A7" i="11" s="1"/>
  <c r="A8" i="11" s="1"/>
  <c r="A9" i="11" s="1"/>
  <c r="AF2" i="11"/>
  <c r="AF3" i="11" s="1"/>
  <c r="H2" i="11"/>
  <c r="K406" i="2"/>
  <c r="K827" i="2"/>
  <c r="K789" i="2"/>
  <c r="P789" i="2" s="1"/>
  <c r="K695" i="2"/>
  <c r="K690" i="2"/>
  <c r="K449" i="2"/>
  <c r="P449" i="2" s="1"/>
  <c r="T449" i="2" s="1"/>
  <c r="K250" i="2"/>
  <c r="P250" i="2" s="1"/>
  <c r="Q407" i="2" s="1"/>
  <c r="K154" i="2"/>
  <c r="K66" i="2"/>
  <c r="P66" i="2" s="1"/>
  <c r="X727" i="2"/>
  <c r="Y727" i="2" s="1"/>
  <c r="AA727" i="2"/>
  <c r="X728" i="2"/>
  <c r="Y728" i="2" s="1"/>
  <c r="AA728" i="2"/>
  <c r="X729" i="2"/>
  <c r="Y729" i="2" s="1"/>
  <c r="AA729" i="2"/>
  <c r="AA717" i="2"/>
  <c r="S624" i="2"/>
  <c r="X624" i="2" s="1"/>
  <c r="Y624" i="2" s="1"/>
  <c r="J624" i="2"/>
  <c r="H624" i="2"/>
  <c r="S623" i="2"/>
  <c r="W623" i="2" s="1"/>
  <c r="J623" i="2"/>
  <c r="H623" i="2"/>
  <c r="S622" i="2"/>
  <c r="X622" i="2" s="1"/>
  <c r="Y622" i="2" s="1"/>
  <c r="J622" i="2"/>
  <c r="H622" i="2"/>
  <c r="AA621" i="2"/>
  <c r="S621" i="2"/>
  <c r="X621" i="2" s="1"/>
  <c r="Y621" i="2" s="1"/>
  <c r="J621" i="2"/>
  <c r="H621" i="2"/>
  <c r="R620" i="2"/>
  <c r="X620" i="2" s="1"/>
  <c r="Y620" i="2" s="1"/>
  <c r="N620" i="2"/>
  <c r="H620" i="2"/>
  <c r="S619" i="2"/>
  <c r="W619" i="2" s="1"/>
  <c r="J619" i="2"/>
  <c r="H619" i="2"/>
  <c r="S618" i="2"/>
  <c r="X618" i="2" s="1"/>
  <c r="Y618" i="2" s="1"/>
  <c r="J618" i="2"/>
  <c r="H618" i="2"/>
  <c r="S617" i="2"/>
  <c r="W617" i="2" s="1"/>
  <c r="J617" i="2"/>
  <c r="H617" i="2"/>
  <c r="AA616" i="2"/>
  <c r="S616" i="2"/>
  <c r="W616" i="2" s="1"/>
  <c r="J616" i="2"/>
  <c r="H616" i="2"/>
  <c r="AA615" i="2"/>
  <c r="R615" i="2"/>
  <c r="V615" i="2" s="1"/>
  <c r="N615" i="2"/>
  <c r="H615" i="2"/>
  <c r="Q614" i="2"/>
  <c r="U614" i="2" s="1"/>
  <c r="M614" i="2"/>
  <c r="S613" i="2"/>
  <c r="X613" i="2" s="1"/>
  <c r="Y613" i="2" s="1"/>
  <c r="J613" i="2"/>
  <c r="H613" i="2"/>
  <c r="S612" i="2"/>
  <c r="X612" i="2" s="1"/>
  <c r="Y612" i="2" s="1"/>
  <c r="J612" i="2"/>
  <c r="H612" i="2"/>
  <c r="AA611" i="2"/>
  <c r="S611" i="2"/>
  <c r="X611" i="2" s="1"/>
  <c r="Y611" i="2" s="1"/>
  <c r="J611" i="2"/>
  <c r="H611" i="2"/>
  <c r="S610" i="2"/>
  <c r="X610" i="2" s="1"/>
  <c r="Y610" i="2" s="1"/>
  <c r="R609" i="2"/>
  <c r="V609" i="2" s="1"/>
  <c r="N609" i="2"/>
  <c r="H609" i="2"/>
  <c r="AA608" i="2"/>
  <c r="S608" i="2"/>
  <c r="X608" i="2" s="1"/>
  <c r="Y608" i="2" s="1"/>
  <c r="AA607" i="2"/>
  <c r="S607" i="2"/>
  <c r="X607" i="2" s="1"/>
  <c r="Y607" i="2" s="1"/>
  <c r="J607" i="2"/>
  <c r="H607" i="2"/>
  <c r="R606" i="2"/>
  <c r="V606" i="2" s="1"/>
  <c r="N606" i="2"/>
  <c r="H606" i="2"/>
  <c r="AA605" i="2"/>
  <c r="S605" i="2"/>
  <c r="X605" i="2" s="1"/>
  <c r="Y605" i="2" s="1"/>
  <c r="J605" i="2"/>
  <c r="H605" i="2"/>
  <c r="AA604" i="2"/>
  <c r="W604" i="2"/>
  <c r="S604" i="2"/>
  <c r="X604" i="2" s="1"/>
  <c r="Y604" i="2" s="1"/>
  <c r="J604" i="2"/>
  <c r="H604" i="2"/>
  <c r="AA603" i="2"/>
  <c r="S603" i="2"/>
  <c r="X603" i="2" s="1"/>
  <c r="Y603" i="2" s="1"/>
  <c r="AA602" i="2"/>
  <c r="AB602" i="2" s="1"/>
  <c r="V602" i="2"/>
  <c r="R602" i="2"/>
  <c r="N602" i="2"/>
  <c r="H602" i="2"/>
  <c r="Q601" i="2"/>
  <c r="U601" i="2" s="1"/>
  <c r="M601" i="2"/>
  <c r="S589" i="2"/>
  <c r="X589" i="2" s="1"/>
  <c r="Y589" i="2" s="1"/>
  <c r="J589" i="2"/>
  <c r="H589" i="2"/>
  <c r="S588" i="2"/>
  <c r="X588" i="2" s="1"/>
  <c r="Y588" i="2" s="1"/>
  <c r="J588" i="2"/>
  <c r="H588" i="2"/>
  <c r="S587" i="2"/>
  <c r="X587" i="2" s="1"/>
  <c r="Y587" i="2" s="1"/>
  <c r="J587" i="2"/>
  <c r="H587" i="2"/>
  <c r="AA586" i="2"/>
  <c r="S586" i="2"/>
  <c r="X586" i="2" s="1"/>
  <c r="Y586" i="2" s="1"/>
  <c r="J586" i="2"/>
  <c r="H586" i="2"/>
  <c r="R585" i="2"/>
  <c r="X585" i="2" s="1"/>
  <c r="Y585" i="2" s="1"/>
  <c r="N585" i="2"/>
  <c r="H585" i="2"/>
  <c r="S584" i="2"/>
  <c r="X584" i="2" s="1"/>
  <c r="Y584" i="2" s="1"/>
  <c r="J584" i="2"/>
  <c r="H584" i="2"/>
  <c r="S583" i="2"/>
  <c r="W583" i="2" s="1"/>
  <c r="J583" i="2"/>
  <c r="H583" i="2"/>
  <c r="S582" i="2"/>
  <c r="X582" i="2" s="1"/>
  <c r="Y582" i="2" s="1"/>
  <c r="J582" i="2"/>
  <c r="H582" i="2"/>
  <c r="AA581" i="2"/>
  <c r="S581" i="2"/>
  <c r="X581" i="2" s="1"/>
  <c r="Y581" i="2" s="1"/>
  <c r="J581" i="2"/>
  <c r="H581" i="2"/>
  <c r="AA580" i="2"/>
  <c r="R580" i="2"/>
  <c r="X580" i="2" s="1"/>
  <c r="Y580" i="2" s="1"/>
  <c r="N580" i="2"/>
  <c r="H580" i="2"/>
  <c r="Q579" i="2"/>
  <c r="X579" i="2" s="1"/>
  <c r="Y579" i="2" s="1"/>
  <c r="M579" i="2"/>
  <c r="S578" i="2"/>
  <c r="W578" i="2" s="1"/>
  <c r="J578" i="2"/>
  <c r="H578" i="2"/>
  <c r="S577" i="2"/>
  <c r="X577" i="2" s="1"/>
  <c r="Y577" i="2" s="1"/>
  <c r="J577" i="2"/>
  <c r="H577" i="2"/>
  <c r="AA576" i="2"/>
  <c r="S576" i="2"/>
  <c r="W576" i="2" s="1"/>
  <c r="J576" i="2"/>
  <c r="H576" i="2"/>
  <c r="S575" i="2"/>
  <c r="X575" i="2" s="1"/>
  <c r="Y575" i="2" s="1"/>
  <c r="R574" i="2"/>
  <c r="V574" i="2" s="1"/>
  <c r="N574" i="2"/>
  <c r="H574" i="2"/>
  <c r="AA573" i="2"/>
  <c r="S573" i="2"/>
  <c r="X573" i="2" s="1"/>
  <c r="Y573" i="2" s="1"/>
  <c r="AA572" i="2"/>
  <c r="S572" i="2"/>
  <c r="X572" i="2" s="1"/>
  <c r="Y572" i="2" s="1"/>
  <c r="J572" i="2"/>
  <c r="H572" i="2"/>
  <c r="R571" i="2"/>
  <c r="V571" i="2" s="1"/>
  <c r="N571" i="2"/>
  <c r="H571" i="2"/>
  <c r="AA570" i="2"/>
  <c r="S570" i="2"/>
  <c r="X570" i="2" s="1"/>
  <c r="Y570" i="2" s="1"/>
  <c r="J570" i="2"/>
  <c r="H570" i="2"/>
  <c r="AA569" i="2"/>
  <c r="W569" i="2"/>
  <c r="S569" i="2"/>
  <c r="X569" i="2" s="1"/>
  <c r="Y569" i="2" s="1"/>
  <c r="J569" i="2"/>
  <c r="H569" i="2"/>
  <c r="AA568" i="2"/>
  <c r="S568" i="2"/>
  <c r="X568" i="2" s="1"/>
  <c r="Y568" i="2" s="1"/>
  <c r="AA567" i="2"/>
  <c r="AB567" i="2" s="1"/>
  <c r="V567" i="2"/>
  <c r="R567" i="2"/>
  <c r="N567" i="2"/>
  <c r="H567" i="2"/>
  <c r="Q566" i="2"/>
  <c r="U566" i="2" s="1"/>
  <c r="M566" i="2"/>
  <c r="S564" i="2"/>
  <c r="X564" i="2" s="1"/>
  <c r="Y564" i="2" s="1"/>
  <c r="J564" i="2"/>
  <c r="H564" i="2"/>
  <c r="S563" i="2"/>
  <c r="X563" i="2" s="1"/>
  <c r="Y563" i="2" s="1"/>
  <c r="J563" i="2"/>
  <c r="H563" i="2"/>
  <c r="S562" i="2"/>
  <c r="W562" i="2" s="1"/>
  <c r="J562" i="2"/>
  <c r="H562" i="2"/>
  <c r="AA561" i="2"/>
  <c r="S561" i="2"/>
  <c r="X561" i="2" s="1"/>
  <c r="Y561" i="2" s="1"/>
  <c r="J561" i="2"/>
  <c r="H561" i="2"/>
  <c r="R560" i="2"/>
  <c r="X560" i="2" s="1"/>
  <c r="Y560" i="2" s="1"/>
  <c r="N560" i="2"/>
  <c r="H560" i="2"/>
  <c r="S559" i="2"/>
  <c r="X559" i="2" s="1"/>
  <c r="Y559" i="2" s="1"/>
  <c r="J559" i="2"/>
  <c r="H559" i="2"/>
  <c r="S558" i="2"/>
  <c r="X558" i="2" s="1"/>
  <c r="Y558" i="2" s="1"/>
  <c r="J558" i="2"/>
  <c r="H558" i="2"/>
  <c r="S557" i="2"/>
  <c r="X557" i="2" s="1"/>
  <c r="Y557" i="2" s="1"/>
  <c r="J557" i="2"/>
  <c r="H557" i="2"/>
  <c r="AA556" i="2"/>
  <c r="S556" i="2"/>
  <c r="W556" i="2" s="1"/>
  <c r="J556" i="2"/>
  <c r="H556" i="2"/>
  <c r="AA555" i="2"/>
  <c r="R555" i="2"/>
  <c r="V555" i="2" s="1"/>
  <c r="N555" i="2"/>
  <c r="H555" i="2"/>
  <c r="Q554" i="2"/>
  <c r="X554" i="2" s="1"/>
  <c r="Y554" i="2" s="1"/>
  <c r="M554" i="2"/>
  <c r="S553" i="2"/>
  <c r="W553" i="2" s="1"/>
  <c r="J553" i="2"/>
  <c r="H553" i="2"/>
  <c r="S552" i="2"/>
  <c r="X552" i="2" s="1"/>
  <c r="Y552" i="2" s="1"/>
  <c r="J552" i="2"/>
  <c r="H552" i="2"/>
  <c r="AA551" i="2"/>
  <c r="S551" i="2"/>
  <c r="W551" i="2" s="1"/>
  <c r="J551" i="2"/>
  <c r="H551" i="2"/>
  <c r="S550" i="2"/>
  <c r="X550" i="2" s="1"/>
  <c r="Y550" i="2" s="1"/>
  <c r="R549" i="2"/>
  <c r="V549" i="2" s="1"/>
  <c r="N549" i="2"/>
  <c r="H549" i="2"/>
  <c r="AA548" i="2"/>
  <c r="S548" i="2"/>
  <c r="W548" i="2" s="1"/>
  <c r="AA547" i="2"/>
  <c r="S547" i="2"/>
  <c r="X547" i="2" s="1"/>
  <c r="Y547" i="2" s="1"/>
  <c r="J547" i="2"/>
  <c r="H547" i="2"/>
  <c r="R546" i="2"/>
  <c r="V546" i="2" s="1"/>
  <c r="N546" i="2"/>
  <c r="H546" i="2"/>
  <c r="AA545" i="2"/>
  <c r="S545" i="2"/>
  <c r="X545" i="2" s="1"/>
  <c r="Y545" i="2" s="1"/>
  <c r="J545" i="2"/>
  <c r="H545" i="2"/>
  <c r="AA544" i="2"/>
  <c r="W544" i="2"/>
  <c r="S544" i="2"/>
  <c r="X544" i="2" s="1"/>
  <c r="Y544" i="2" s="1"/>
  <c r="J544" i="2"/>
  <c r="H544" i="2"/>
  <c r="AA543" i="2"/>
  <c r="S543" i="2"/>
  <c r="X543" i="2" s="1"/>
  <c r="Y543" i="2" s="1"/>
  <c r="AA542" i="2"/>
  <c r="AB542" i="2" s="1"/>
  <c r="V542" i="2"/>
  <c r="R542" i="2"/>
  <c r="N542" i="2"/>
  <c r="H542" i="2"/>
  <c r="Q541" i="2"/>
  <c r="U541" i="2" s="1"/>
  <c r="M541" i="2"/>
  <c r="S535" i="2"/>
  <c r="X535" i="2" s="1"/>
  <c r="Y535" i="2" s="1"/>
  <c r="J535" i="2"/>
  <c r="H535" i="2"/>
  <c r="S534" i="2"/>
  <c r="X534" i="2" s="1"/>
  <c r="Y534" i="2" s="1"/>
  <c r="J534" i="2"/>
  <c r="H534" i="2"/>
  <c r="S533" i="2"/>
  <c r="X533" i="2" s="1"/>
  <c r="Y533" i="2" s="1"/>
  <c r="J533" i="2"/>
  <c r="H533" i="2"/>
  <c r="AA532" i="2"/>
  <c r="S532" i="2"/>
  <c r="X532" i="2" s="1"/>
  <c r="J532" i="2"/>
  <c r="H532" i="2"/>
  <c r="R531" i="2"/>
  <c r="X531" i="2" s="1"/>
  <c r="Y531" i="2" s="1"/>
  <c r="N531" i="2"/>
  <c r="H531" i="2"/>
  <c r="S530" i="2"/>
  <c r="X530" i="2" s="1"/>
  <c r="Y530" i="2" s="1"/>
  <c r="J530" i="2"/>
  <c r="H530" i="2"/>
  <c r="S529" i="2"/>
  <c r="X529" i="2" s="1"/>
  <c r="Y529" i="2" s="1"/>
  <c r="J529" i="2"/>
  <c r="H529" i="2"/>
  <c r="S528" i="2"/>
  <c r="X528" i="2" s="1"/>
  <c r="Y528" i="2" s="1"/>
  <c r="J528" i="2"/>
  <c r="H528" i="2"/>
  <c r="AA527" i="2"/>
  <c r="S527" i="2"/>
  <c r="X527" i="2" s="1"/>
  <c r="Y527" i="2" s="1"/>
  <c r="J527" i="2"/>
  <c r="H527" i="2"/>
  <c r="AA526" i="2"/>
  <c r="R526" i="2"/>
  <c r="X526" i="2" s="1"/>
  <c r="Y526" i="2" s="1"/>
  <c r="N526" i="2"/>
  <c r="H526" i="2"/>
  <c r="Q525" i="2"/>
  <c r="X525" i="2" s="1"/>
  <c r="Y525" i="2" s="1"/>
  <c r="M525" i="2"/>
  <c r="S524" i="2"/>
  <c r="W524" i="2" s="1"/>
  <c r="J524" i="2"/>
  <c r="H524" i="2"/>
  <c r="S523" i="2"/>
  <c r="W523" i="2" s="1"/>
  <c r="J523" i="2"/>
  <c r="H523" i="2"/>
  <c r="AA522" i="2"/>
  <c r="S522" i="2"/>
  <c r="W522" i="2" s="1"/>
  <c r="J522" i="2"/>
  <c r="H522" i="2"/>
  <c r="S521" i="2"/>
  <c r="X521" i="2" s="1"/>
  <c r="Y521" i="2" s="1"/>
  <c r="R520" i="2"/>
  <c r="V520" i="2" s="1"/>
  <c r="N520" i="2"/>
  <c r="H520" i="2"/>
  <c r="AA519" i="2"/>
  <c r="S519" i="2"/>
  <c r="X519" i="2" s="1"/>
  <c r="Y519" i="2" s="1"/>
  <c r="AA518" i="2"/>
  <c r="S518" i="2"/>
  <c r="W518" i="2" s="1"/>
  <c r="J518" i="2"/>
  <c r="H518" i="2"/>
  <c r="R517" i="2"/>
  <c r="V517" i="2" s="1"/>
  <c r="N517" i="2"/>
  <c r="H517" i="2"/>
  <c r="AA516" i="2"/>
  <c r="S516" i="2"/>
  <c r="X516" i="2" s="1"/>
  <c r="Y516" i="2" s="1"/>
  <c r="J516" i="2"/>
  <c r="H516" i="2"/>
  <c r="AA515" i="2"/>
  <c r="W515" i="2"/>
  <c r="S515" i="2"/>
  <c r="X515" i="2" s="1"/>
  <c r="Y515" i="2" s="1"/>
  <c r="J515" i="2"/>
  <c r="H515" i="2"/>
  <c r="AA514" i="2"/>
  <c r="S514" i="2"/>
  <c r="X514" i="2" s="1"/>
  <c r="Y514" i="2" s="1"/>
  <c r="AA513" i="2"/>
  <c r="AB513" i="2" s="1"/>
  <c r="V513" i="2"/>
  <c r="R513" i="2"/>
  <c r="N513" i="2"/>
  <c r="H513" i="2"/>
  <c r="Q512" i="2"/>
  <c r="X512" i="2" s="1"/>
  <c r="Y512" i="2" s="1"/>
  <c r="M512" i="2"/>
  <c r="S509" i="2"/>
  <c r="X509" i="2" s="1"/>
  <c r="Y509" i="2" s="1"/>
  <c r="J509" i="2"/>
  <c r="H509" i="2"/>
  <c r="S508" i="2"/>
  <c r="W508" i="2" s="1"/>
  <c r="J508" i="2"/>
  <c r="H508" i="2"/>
  <c r="S507" i="2"/>
  <c r="W507" i="2" s="1"/>
  <c r="J507" i="2"/>
  <c r="H507" i="2"/>
  <c r="AA506" i="2"/>
  <c r="S506" i="2"/>
  <c r="W506" i="2" s="1"/>
  <c r="J506" i="2"/>
  <c r="H506" i="2"/>
  <c r="R505" i="2"/>
  <c r="V505" i="2" s="1"/>
  <c r="N505" i="2"/>
  <c r="H505" i="2"/>
  <c r="S504" i="2"/>
  <c r="X504" i="2" s="1"/>
  <c r="Y504" i="2" s="1"/>
  <c r="J504" i="2"/>
  <c r="H504" i="2"/>
  <c r="S503" i="2"/>
  <c r="X503" i="2" s="1"/>
  <c r="Y503" i="2" s="1"/>
  <c r="J503" i="2"/>
  <c r="H503" i="2"/>
  <c r="S502" i="2"/>
  <c r="W502" i="2" s="1"/>
  <c r="J502" i="2"/>
  <c r="H502" i="2"/>
  <c r="AA501" i="2"/>
  <c r="S501" i="2"/>
  <c r="W501" i="2" s="1"/>
  <c r="J501" i="2"/>
  <c r="H501" i="2"/>
  <c r="AA500" i="2"/>
  <c r="R500" i="2"/>
  <c r="X500" i="2" s="1"/>
  <c r="Y500" i="2" s="1"/>
  <c r="N500" i="2"/>
  <c r="H500" i="2"/>
  <c r="Q499" i="2"/>
  <c r="U499" i="2" s="1"/>
  <c r="M499" i="2"/>
  <c r="S498" i="2"/>
  <c r="W498" i="2" s="1"/>
  <c r="J498" i="2"/>
  <c r="H498" i="2"/>
  <c r="S497" i="2"/>
  <c r="X497" i="2" s="1"/>
  <c r="Y497" i="2" s="1"/>
  <c r="J497" i="2"/>
  <c r="H497" i="2"/>
  <c r="AA496" i="2"/>
  <c r="S496" i="2"/>
  <c r="W496" i="2" s="1"/>
  <c r="J496" i="2"/>
  <c r="H496" i="2"/>
  <c r="S495" i="2"/>
  <c r="X495" i="2" s="1"/>
  <c r="Y495" i="2" s="1"/>
  <c r="R494" i="2"/>
  <c r="V494" i="2" s="1"/>
  <c r="N494" i="2"/>
  <c r="H494" i="2"/>
  <c r="AA493" i="2"/>
  <c r="S493" i="2"/>
  <c r="X493" i="2" s="1"/>
  <c r="Y493" i="2" s="1"/>
  <c r="AA492" i="2"/>
  <c r="S492" i="2"/>
  <c r="X492" i="2" s="1"/>
  <c r="Y492" i="2" s="1"/>
  <c r="J492" i="2"/>
  <c r="H492" i="2"/>
  <c r="R491" i="2"/>
  <c r="V491" i="2" s="1"/>
  <c r="N491" i="2"/>
  <c r="H491" i="2"/>
  <c r="AA490" i="2"/>
  <c r="S490" i="2"/>
  <c r="X490" i="2" s="1"/>
  <c r="Y490" i="2" s="1"/>
  <c r="J490" i="2"/>
  <c r="H490" i="2"/>
  <c r="AA489" i="2"/>
  <c r="W489" i="2"/>
  <c r="S489" i="2"/>
  <c r="X489" i="2" s="1"/>
  <c r="Y489" i="2" s="1"/>
  <c r="J489" i="2"/>
  <c r="H489" i="2"/>
  <c r="AA488" i="2"/>
  <c r="S488" i="2"/>
  <c r="X488" i="2" s="1"/>
  <c r="Y488" i="2" s="1"/>
  <c r="AA487" i="2"/>
  <c r="AB487" i="2" s="1"/>
  <c r="V487" i="2"/>
  <c r="R487" i="2"/>
  <c r="N487" i="2"/>
  <c r="H487" i="2"/>
  <c r="Q486" i="2"/>
  <c r="U486" i="2" s="1"/>
  <c r="M486" i="2"/>
  <c r="S482" i="2"/>
  <c r="X482" i="2" s="1"/>
  <c r="Y482" i="2" s="1"/>
  <c r="J482" i="2"/>
  <c r="H482" i="2"/>
  <c r="S481" i="2"/>
  <c r="X481" i="2" s="1"/>
  <c r="Y481" i="2" s="1"/>
  <c r="J481" i="2"/>
  <c r="H481" i="2"/>
  <c r="S480" i="2"/>
  <c r="W480" i="2" s="1"/>
  <c r="J480" i="2"/>
  <c r="H480" i="2"/>
  <c r="AA479" i="2"/>
  <c r="S479" i="2"/>
  <c r="X479" i="2" s="1"/>
  <c r="Y479" i="2" s="1"/>
  <c r="J479" i="2"/>
  <c r="H479" i="2"/>
  <c r="R478" i="2"/>
  <c r="X478" i="2" s="1"/>
  <c r="Y478" i="2" s="1"/>
  <c r="N478" i="2"/>
  <c r="H478" i="2"/>
  <c r="S477" i="2"/>
  <c r="X477" i="2" s="1"/>
  <c r="Y477" i="2" s="1"/>
  <c r="J477" i="2"/>
  <c r="H477" i="2"/>
  <c r="S476" i="2"/>
  <c r="X476" i="2" s="1"/>
  <c r="Y476" i="2" s="1"/>
  <c r="J476" i="2"/>
  <c r="H476" i="2"/>
  <c r="S475" i="2"/>
  <c r="X475" i="2" s="1"/>
  <c r="Y475" i="2" s="1"/>
  <c r="J475" i="2"/>
  <c r="H475" i="2"/>
  <c r="AA474" i="2"/>
  <c r="S474" i="2"/>
  <c r="X474" i="2" s="1"/>
  <c r="Y474" i="2" s="1"/>
  <c r="J474" i="2"/>
  <c r="H474" i="2"/>
  <c r="AA473" i="2"/>
  <c r="R473" i="2"/>
  <c r="X473" i="2" s="1"/>
  <c r="Y473" i="2" s="1"/>
  <c r="N473" i="2"/>
  <c r="H473" i="2"/>
  <c r="Q472" i="2"/>
  <c r="X472" i="2" s="1"/>
  <c r="Y472" i="2" s="1"/>
  <c r="M472" i="2"/>
  <c r="S471" i="2"/>
  <c r="W471" i="2" s="1"/>
  <c r="J471" i="2"/>
  <c r="H471" i="2"/>
  <c r="S470" i="2"/>
  <c r="X470" i="2" s="1"/>
  <c r="Y470" i="2" s="1"/>
  <c r="J470" i="2"/>
  <c r="H470" i="2"/>
  <c r="AA469" i="2"/>
  <c r="S469" i="2"/>
  <c r="W469" i="2" s="1"/>
  <c r="J469" i="2"/>
  <c r="H469" i="2"/>
  <c r="S468" i="2"/>
  <c r="X468" i="2" s="1"/>
  <c r="Y468" i="2" s="1"/>
  <c r="R467" i="2"/>
  <c r="V467" i="2" s="1"/>
  <c r="N467" i="2"/>
  <c r="H467" i="2"/>
  <c r="AA466" i="2"/>
  <c r="S466" i="2"/>
  <c r="X466" i="2" s="1"/>
  <c r="Y466" i="2" s="1"/>
  <c r="AA465" i="2"/>
  <c r="S465" i="2"/>
  <c r="X465" i="2" s="1"/>
  <c r="Y465" i="2" s="1"/>
  <c r="J465" i="2"/>
  <c r="H465" i="2"/>
  <c r="R464" i="2"/>
  <c r="V464" i="2" s="1"/>
  <c r="N464" i="2"/>
  <c r="H464" i="2"/>
  <c r="AA463" i="2"/>
  <c r="S463" i="2"/>
  <c r="X463" i="2" s="1"/>
  <c r="Y463" i="2" s="1"/>
  <c r="J463" i="2"/>
  <c r="H463" i="2"/>
  <c r="AA462" i="2"/>
  <c r="W462" i="2"/>
  <c r="S462" i="2"/>
  <c r="X462" i="2" s="1"/>
  <c r="Y462" i="2" s="1"/>
  <c r="J462" i="2"/>
  <c r="H462" i="2"/>
  <c r="AA461" i="2"/>
  <c r="S461" i="2"/>
  <c r="X461" i="2" s="1"/>
  <c r="Y461" i="2" s="1"/>
  <c r="AA460" i="2"/>
  <c r="AB460" i="2" s="1"/>
  <c r="V460" i="2"/>
  <c r="R460" i="2"/>
  <c r="N460" i="2"/>
  <c r="H460" i="2"/>
  <c r="Q459" i="2"/>
  <c r="U459" i="2" s="1"/>
  <c r="M459" i="2"/>
  <c r="S390" i="2"/>
  <c r="X390" i="2" s="1"/>
  <c r="Y390" i="2" s="1"/>
  <c r="J390" i="2"/>
  <c r="H390" i="2"/>
  <c r="S389" i="2"/>
  <c r="X389" i="2" s="1"/>
  <c r="Y389" i="2" s="1"/>
  <c r="J389" i="2"/>
  <c r="H389" i="2"/>
  <c r="AA388" i="2"/>
  <c r="S387" i="2"/>
  <c r="X387" i="2" s="1"/>
  <c r="Y387" i="2" s="1"/>
  <c r="J387" i="2"/>
  <c r="H387" i="2"/>
  <c r="AA386" i="2"/>
  <c r="S386" i="2"/>
  <c r="W386" i="2" s="1"/>
  <c r="J386" i="2"/>
  <c r="H386" i="2"/>
  <c r="R385" i="2"/>
  <c r="V385" i="2" s="1"/>
  <c r="N385" i="2"/>
  <c r="H385" i="2"/>
  <c r="S384" i="2"/>
  <c r="W384" i="2" s="1"/>
  <c r="J384" i="2"/>
  <c r="H384" i="2"/>
  <c r="S383" i="2"/>
  <c r="X383" i="2" s="1"/>
  <c r="Y383" i="2" s="1"/>
  <c r="J383" i="2"/>
  <c r="H383" i="2"/>
  <c r="S382" i="2"/>
  <c r="W382" i="2" s="1"/>
  <c r="J382" i="2"/>
  <c r="H382" i="2"/>
  <c r="AA381" i="2"/>
  <c r="S381" i="2"/>
  <c r="W381" i="2" s="1"/>
  <c r="J381" i="2"/>
  <c r="H381" i="2"/>
  <c r="AA380" i="2"/>
  <c r="R380" i="2"/>
  <c r="V380" i="2" s="1"/>
  <c r="N380" i="2"/>
  <c r="H380" i="2"/>
  <c r="Q379" i="2"/>
  <c r="X379" i="2" s="1"/>
  <c r="Y379" i="2" s="1"/>
  <c r="M379" i="2"/>
  <c r="AA441" i="2"/>
  <c r="AB441" i="2" s="1"/>
  <c r="AA440" i="2"/>
  <c r="S440" i="2"/>
  <c r="X440" i="2" s="1"/>
  <c r="Y440" i="2" s="1"/>
  <c r="J440" i="2"/>
  <c r="AA439" i="2"/>
  <c r="V439" i="2"/>
  <c r="S439" i="2"/>
  <c r="X439" i="2" s="1"/>
  <c r="Y439" i="2" s="1"/>
  <c r="J439" i="2"/>
  <c r="U438" i="2"/>
  <c r="S438" i="2"/>
  <c r="X438" i="2" s="1"/>
  <c r="Y438" i="2" s="1"/>
  <c r="J438" i="2"/>
  <c r="S437" i="2"/>
  <c r="X437" i="2" s="1"/>
  <c r="Y437" i="2" s="1"/>
  <c r="J437" i="2"/>
  <c r="R436" i="2"/>
  <c r="X436" i="2" s="1"/>
  <c r="Y436" i="2" s="1"/>
  <c r="N436" i="2"/>
  <c r="S435" i="2"/>
  <c r="X435" i="2" s="1"/>
  <c r="Y435" i="2" s="1"/>
  <c r="J435" i="2"/>
  <c r="S434" i="2"/>
  <c r="X434" i="2" s="1"/>
  <c r="Y434" i="2" s="1"/>
  <c r="J434" i="2"/>
  <c r="S433" i="2"/>
  <c r="X433" i="2" s="1"/>
  <c r="Y433" i="2" s="1"/>
  <c r="J433" i="2"/>
  <c r="S432" i="2"/>
  <c r="X432" i="2" s="1"/>
  <c r="Y432" i="2" s="1"/>
  <c r="J432" i="2"/>
  <c r="R431" i="2"/>
  <c r="X431" i="2" s="1"/>
  <c r="Y431" i="2" s="1"/>
  <c r="N431" i="2"/>
  <c r="X430" i="2"/>
  <c r="Y430" i="2" s="1"/>
  <c r="R428" i="2"/>
  <c r="X428" i="2" s="1"/>
  <c r="Y428" i="2" s="1"/>
  <c r="AA427" i="2"/>
  <c r="S427" i="2"/>
  <c r="W427" i="2" s="1"/>
  <c r="J427" i="2"/>
  <c r="R426" i="2"/>
  <c r="V426" i="2" s="1"/>
  <c r="X425" i="2"/>
  <c r="Y425" i="2" s="1"/>
  <c r="X424" i="2"/>
  <c r="Y424" i="2" s="1"/>
  <c r="O424" i="2"/>
  <c r="X423" i="2"/>
  <c r="X422" i="2"/>
  <c r="Y422" i="2" s="1"/>
  <c r="X421" i="2"/>
  <c r="Y421" i="2" s="1"/>
  <c r="O421" i="2"/>
  <c r="AA418" i="2"/>
  <c r="X418" i="2"/>
  <c r="Y418" i="2" s="1"/>
  <c r="AA417" i="2"/>
  <c r="O417" i="2"/>
  <c r="N416" i="2"/>
  <c r="X444" i="2"/>
  <c r="Y444" i="2" s="1"/>
  <c r="AA444" i="2"/>
  <c r="AB444" i="2"/>
  <c r="AB450" i="2" s="1"/>
  <c r="L449" i="2"/>
  <c r="AA449" i="2"/>
  <c r="AA450" i="2"/>
  <c r="X451" i="2"/>
  <c r="Y451" i="2" s="1"/>
  <c r="AA451" i="2"/>
  <c r="AA452" i="2"/>
  <c r="AA453" i="2"/>
  <c r="X454" i="2"/>
  <c r="Y454" i="2" s="1"/>
  <c r="AA454" i="2"/>
  <c r="AB454" i="2"/>
  <c r="X455" i="2"/>
  <c r="Y455" i="2" s="1"/>
  <c r="AA455" i="2"/>
  <c r="AB455" i="2"/>
  <c r="X456" i="2"/>
  <c r="Y456" i="2" s="1"/>
  <c r="AA456" i="2"/>
  <c r="AB456" i="2"/>
  <c r="X457" i="2"/>
  <c r="Y457" i="2" s="1"/>
  <c r="AA457" i="2"/>
  <c r="AB457" i="2"/>
  <c r="X458" i="2"/>
  <c r="Y458" i="2" s="1"/>
  <c r="AA458" i="2"/>
  <c r="AB458" i="2"/>
  <c r="S333" i="2"/>
  <c r="X333" i="2" s="1"/>
  <c r="Y333" i="2" s="1"/>
  <c r="J333" i="2"/>
  <c r="H333" i="2"/>
  <c r="S332" i="2"/>
  <c r="X332" i="2" s="1"/>
  <c r="Y332" i="2" s="1"/>
  <c r="J332" i="2"/>
  <c r="H332" i="2"/>
  <c r="S331" i="2"/>
  <c r="X331" i="2" s="1"/>
  <c r="Y331" i="2" s="1"/>
  <c r="J331" i="2"/>
  <c r="H331" i="2"/>
  <c r="AA330" i="2"/>
  <c r="S330" i="2"/>
  <c r="X330" i="2" s="1"/>
  <c r="Y330" i="2" s="1"/>
  <c r="J330" i="2"/>
  <c r="H330" i="2"/>
  <c r="R329" i="2"/>
  <c r="V329" i="2" s="1"/>
  <c r="N329" i="2"/>
  <c r="H329" i="2"/>
  <c r="S328" i="2"/>
  <c r="X328" i="2" s="1"/>
  <c r="Y328" i="2" s="1"/>
  <c r="J328" i="2"/>
  <c r="H328" i="2"/>
  <c r="S327" i="2"/>
  <c r="W327" i="2" s="1"/>
  <c r="J327" i="2"/>
  <c r="H327" i="2"/>
  <c r="S326" i="2"/>
  <c r="X326" i="2" s="1"/>
  <c r="Y326" i="2" s="1"/>
  <c r="J326" i="2"/>
  <c r="H326" i="2"/>
  <c r="AA325" i="2"/>
  <c r="S325" i="2"/>
  <c r="X325" i="2" s="1"/>
  <c r="Y325" i="2" s="1"/>
  <c r="J325" i="2"/>
  <c r="H325" i="2"/>
  <c r="AA324" i="2"/>
  <c r="R324" i="2"/>
  <c r="X324" i="2" s="1"/>
  <c r="Y324" i="2" s="1"/>
  <c r="N324" i="2"/>
  <c r="H324" i="2"/>
  <c r="AA334" i="2"/>
  <c r="N323" i="2"/>
  <c r="AA193" i="2"/>
  <c r="AB193" i="2" s="1"/>
  <c r="AA192" i="2"/>
  <c r="AB179" i="2"/>
  <c r="AA179" i="2"/>
  <c r="AA178" i="2"/>
  <c r="AB177" i="2"/>
  <c r="AA177" i="2"/>
  <c r="AB176" i="2"/>
  <c r="AA176" i="2"/>
  <c r="AB175" i="2"/>
  <c r="AA175" i="2"/>
  <c r="AB174" i="2"/>
  <c r="AA174" i="2"/>
  <c r="AB173" i="2"/>
  <c r="AA173" i="2"/>
  <c r="AB172" i="2"/>
  <c r="AA172" i="2"/>
  <c r="AB171" i="2"/>
  <c r="AA171" i="2"/>
  <c r="M170" i="2"/>
  <c r="AA167" i="2"/>
  <c r="AA166" i="2"/>
  <c r="AA165" i="2"/>
  <c r="M164" i="2"/>
  <c r="J163" i="2"/>
  <c r="J162" i="2"/>
  <c r="J161" i="2"/>
  <c r="J160" i="2"/>
  <c r="J159" i="2"/>
  <c r="J158" i="2"/>
  <c r="J157" i="2"/>
  <c r="L154" i="2"/>
  <c r="P154" i="2"/>
  <c r="Q192" i="2" s="1"/>
  <c r="X192" i="2" s="1"/>
  <c r="AA153" i="2"/>
  <c r="AB153" i="2" s="1"/>
  <c r="AA152" i="2"/>
  <c r="J151" i="2"/>
  <c r="J150" i="2"/>
  <c r="J149" i="2"/>
  <c r="J148" i="2"/>
  <c r="J147" i="2"/>
  <c r="J145" i="2"/>
  <c r="J144" i="2"/>
  <c r="J143" i="2"/>
  <c r="J142" i="2"/>
  <c r="J141" i="2"/>
  <c r="J140" i="2"/>
  <c r="M139" i="2"/>
  <c r="M135" i="2" s="1"/>
  <c r="J138" i="2"/>
  <c r="J137" i="2"/>
  <c r="J136" i="2"/>
  <c r="J134" i="2"/>
  <c r="H134" i="2"/>
  <c r="J133" i="2"/>
  <c r="H133" i="2"/>
  <c r="J132" i="2"/>
  <c r="H132" i="2"/>
  <c r="AA131" i="2"/>
  <c r="J131" i="2"/>
  <c r="H131" i="2"/>
  <c r="N130" i="2"/>
  <c r="H130" i="2"/>
  <c r="J129" i="2"/>
  <c r="H129" i="2"/>
  <c r="J128" i="2"/>
  <c r="H128" i="2"/>
  <c r="J127" i="2"/>
  <c r="H127" i="2"/>
  <c r="AA126" i="2"/>
  <c r="J126" i="2"/>
  <c r="H126" i="2"/>
  <c r="AA125" i="2"/>
  <c r="N125" i="2"/>
  <c r="H125" i="2"/>
  <c r="M124" i="2"/>
  <c r="J123" i="2"/>
  <c r="H123" i="2"/>
  <c r="J122" i="2"/>
  <c r="H122" i="2"/>
  <c r="AA121" i="2"/>
  <c r="J121" i="2"/>
  <c r="H121" i="2"/>
  <c r="N119" i="2"/>
  <c r="H119" i="2"/>
  <c r="AA118" i="2"/>
  <c r="AA117" i="2"/>
  <c r="J117" i="2"/>
  <c r="H117" i="2"/>
  <c r="N116" i="2"/>
  <c r="H116" i="2"/>
  <c r="AA115" i="2"/>
  <c r="J115" i="2"/>
  <c r="H115" i="2"/>
  <c r="AA114" i="2"/>
  <c r="W114" i="2"/>
  <c r="J114" i="2"/>
  <c r="H114" i="2"/>
  <c r="AA113" i="2"/>
  <c r="AA112" i="2"/>
  <c r="AB112" i="2" s="1"/>
  <c r="V112" i="2"/>
  <c r="N112" i="2"/>
  <c r="H112" i="2"/>
  <c r="M111" i="2"/>
  <c r="W110" i="2"/>
  <c r="U110" i="2"/>
  <c r="J110" i="2"/>
  <c r="W109" i="2"/>
  <c r="U109" i="2"/>
  <c r="J109" i="2"/>
  <c r="W108" i="2"/>
  <c r="U108" i="2"/>
  <c r="J108" i="2"/>
  <c r="W107" i="2"/>
  <c r="U107" i="2"/>
  <c r="J107" i="2"/>
  <c r="W106" i="2"/>
  <c r="U106" i="2"/>
  <c r="J106" i="2"/>
  <c r="W105" i="2"/>
  <c r="U105" i="2"/>
  <c r="J105" i="2"/>
  <c r="W104" i="2"/>
  <c r="U104" i="2"/>
  <c r="J104" i="2"/>
  <c r="W103" i="2"/>
  <c r="U103" i="2"/>
  <c r="J103" i="2"/>
  <c r="W102" i="2"/>
  <c r="U102" i="2"/>
  <c r="J102" i="2"/>
  <c r="W101" i="2"/>
  <c r="U101" i="2"/>
  <c r="J101" i="2"/>
  <c r="W100" i="2"/>
  <c r="U100" i="2"/>
  <c r="J100" i="2"/>
  <c r="W99" i="2"/>
  <c r="U99" i="2"/>
  <c r="J99" i="2"/>
  <c r="W98" i="2"/>
  <c r="U98" i="2"/>
  <c r="J98" i="2"/>
  <c r="W97" i="2"/>
  <c r="U97" i="2"/>
  <c r="J97" i="2"/>
  <c r="W96" i="2"/>
  <c r="U96" i="2"/>
  <c r="J96" i="2"/>
  <c r="W95" i="2"/>
  <c r="U95" i="2"/>
  <c r="J95" i="2"/>
  <c r="AA94" i="2"/>
  <c r="W94" i="2"/>
  <c r="U94" i="2"/>
  <c r="J94" i="2"/>
  <c r="AA93" i="2"/>
  <c r="W93" i="2"/>
  <c r="U93" i="2"/>
  <c r="J93" i="2"/>
  <c r="AA92" i="2"/>
  <c r="W92" i="2"/>
  <c r="U92" i="2"/>
  <c r="J92" i="2"/>
  <c r="AA91" i="2"/>
  <c r="W91" i="2"/>
  <c r="U91" i="2"/>
  <c r="J91" i="2"/>
  <c r="AA90" i="2"/>
  <c r="W90" i="2"/>
  <c r="U90" i="2"/>
  <c r="J90" i="2"/>
  <c r="AA89" i="2"/>
  <c r="W89" i="2"/>
  <c r="U89" i="2"/>
  <c r="J89" i="2"/>
  <c r="AA88" i="2"/>
  <c r="W88" i="2"/>
  <c r="U88" i="2"/>
  <c r="J88" i="2"/>
  <c r="AA87" i="2"/>
  <c r="W87" i="2"/>
  <c r="U87" i="2"/>
  <c r="J87" i="2"/>
  <c r="AA86" i="2"/>
  <c r="W86" i="2"/>
  <c r="U86" i="2"/>
  <c r="J86" i="2"/>
  <c r="AA85" i="2"/>
  <c r="W85" i="2"/>
  <c r="U85" i="2"/>
  <c r="J85" i="2"/>
  <c r="W84" i="2"/>
  <c r="V84" i="2"/>
  <c r="M84" i="2"/>
  <c r="J83" i="2"/>
  <c r="H83" i="2"/>
  <c r="J82" i="2"/>
  <c r="H82" i="2"/>
  <c r="J81" i="2"/>
  <c r="H81" i="2"/>
  <c r="AA80" i="2"/>
  <c r="J80" i="2"/>
  <c r="H80" i="2"/>
  <c r="N79" i="2"/>
  <c r="H79" i="2"/>
  <c r="J78" i="2"/>
  <c r="H78" i="2"/>
  <c r="J77" i="2"/>
  <c r="H77" i="2"/>
  <c r="J76" i="2"/>
  <c r="H76" i="2"/>
  <c r="AA75" i="2"/>
  <c r="J75" i="2"/>
  <c r="H75" i="2"/>
  <c r="AA74" i="2"/>
  <c r="N74" i="2"/>
  <c r="H74" i="2"/>
  <c r="M73" i="2"/>
  <c r="AA72" i="2"/>
  <c r="J72" i="2"/>
  <c r="AA71" i="2"/>
  <c r="J71" i="2"/>
  <c r="AA70" i="2"/>
  <c r="J70" i="2"/>
  <c r="AA69" i="2"/>
  <c r="J69" i="2"/>
  <c r="AA68" i="2"/>
  <c r="J68" i="2"/>
  <c r="S67" i="2"/>
  <c r="M67" i="2"/>
  <c r="AA65" i="2"/>
  <c r="AB65" i="2" s="1"/>
  <c r="AA64" i="2"/>
  <c r="J59" i="2"/>
  <c r="H59" i="2"/>
  <c r="J58" i="2"/>
  <c r="H58" i="2"/>
  <c r="J57" i="2"/>
  <c r="H57" i="2"/>
  <c r="AA56" i="2"/>
  <c r="J56" i="2"/>
  <c r="H56" i="2"/>
  <c r="N55" i="2"/>
  <c r="H55" i="2"/>
  <c r="J54" i="2"/>
  <c r="H54" i="2"/>
  <c r="J53" i="2"/>
  <c r="H53" i="2"/>
  <c r="J52" i="2"/>
  <c r="H52" i="2"/>
  <c r="AA51" i="2"/>
  <c r="J51" i="2"/>
  <c r="H51" i="2"/>
  <c r="AA50" i="2"/>
  <c r="N50" i="2"/>
  <c r="H50" i="2"/>
  <c r="U49" i="2"/>
  <c r="M49" i="2"/>
  <c r="H49" i="2"/>
  <c r="H48" i="2"/>
  <c r="J47" i="2"/>
  <c r="H47" i="2"/>
  <c r="J46" i="2"/>
  <c r="H46" i="2"/>
  <c r="AA45" i="2"/>
  <c r="J45" i="2"/>
  <c r="H45" i="2"/>
  <c r="N44" i="2"/>
  <c r="H44" i="2"/>
  <c r="AA43" i="2"/>
  <c r="J43" i="2"/>
  <c r="H43" i="2"/>
  <c r="N42" i="2"/>
  <c r="H42" i="2"/>
  <c r="AA41" i="2"/>
  <c r="J41" i="2"/>
  <c r="H41" i="2"/>
  <c r="AA40" i="2"/>
  <c r="J40" i="2"/>
  <c r="H40" i="2"/>
  <c r="AA38" i="2"/>
  <c r="N38" i="2"/>
  <c r="H38" i="2"/>
  <c r="M37" i="2"/>
  <c r="H37" i="2"/>
  <c r="J36" i="2"/>
  <c r="AA35" i="2"/>
  <c r="J35" i="2"/>
  <c r="AA34" i="2"/>
  <c r="M34" i="2"/>
  <c r="J33" i="2"/>
  <c r="H33" i="2"/>
  <c r="J32" i="2"/>
  <c r="H32" i="2"/>
  <c r="J31" i="2"/>
  <c r="H31" i="2"/>
  <c r="AA30" i="2"/>
  <c r="J30" i="2"/>
  <c r="H30" i="2"/>
  <c r="N29" i="2"/>
  <c r="H29" i="2"/>
  <c r="J28" i="2"/>
  <c r="H28" i="2"/>
  <c r="J27" i="2"/>
  <c r="H27" i="2"/>
  <c r="J26" i="2"/>
  <c r="H26" i="2"/>
  <c r="AA25" i="2"/>
  <c r="J25" i="2"/>
  <c r="H25" i="2"/>
  <c r="AA24" i="2"/>
  <c r="N24" i="2"/>
  <c r="H24" i="2"/>
  <c r="M23" i="2"/>
  <c r="H23" i="2"/>
  <c r="J22" i="2"/>
  <c r="H22" i="2"/>
  <c r="J21" i="2"/>
  <c r="H21" i="2"/>
  <c r="AA20" i="2"/>
  <c r="J20" i="2"/>
  <c r="H20" i="2"/>
  <c r="N18" i="2"/>
  <c r="H18" i="2"/>
  <c r="AA17" i="2"/>
  <c r="J17" i="2"/>
  <c r="H17" i="2"/>
  <c r="AA16" i="2"/>
  <c r="J16" i="2"/>
  <c r="H16" i="2"/>
  <c r="N15" i="2"/>
  <c r="H15" i="2"/>
  <c r="AA14" i="2"/>
  <c r="J14" i="2"/>
  <c r="H14" i="2"/>
  <c r="AA13" i="2"/>
  <c r="W13" i="2"/>
  <c r="J13" i="2"/>
  <c r="H13" i="2"/>
  <c r="AA12" i="2"/>
  <c r="AA11" i="2"/>
  <c r="V11" i="2"/>
  <c r="N11" i="2"/>
  <c r="H11" i="2"/>
  <c r="M10" i="2"/>
  <c r="H10" i="2"/>
  <c r="J9" i="2"/>
  <c r="H9" i="2"/>
  <c r="M8" i="2"/>
  <c r="H8" i="2"/>
  <c r="AA7" i="2"/>
  <c r="P7" i="2"/>
  <c r="L7" i="2"/>
  <c r="M407" i="2"/>
  <c r="AA408" i="2"/>
  <c r="AA409" i="2"/>
  <c r="AA410" i="2"/>
  <c r="AA411" i="2"/>
  <c r="AB411" i="2"/>
  <c r="AA412" i="2"/>
  <c r="AA413" i="2"/>
  <c r="AA414" i="2"/>
  <c r="AA415" i="2"/>
  <c r="AA483" i="2"/>
  <c r="AA484" i="2"/>
  <c r="X261" i="2"/>
  <c r="X272" i="2"/>
  <c r="Y272" i="2" s="1"/>
  <c r="X268" i="2"/>
  <c r="Y268" i="2" s="1"/>
  <c r="X267" i="2"/>
  <c r="Y267" i="2" s="1"/>
  <c r="X266" i="2"/>
  <c r="X265" i="2"/>
  <c r="Y265" i="2" s="1"/>
  <c r="X264" i="2"/>
  <c r="Y264" i="2" s="1"/>
  <c r="O264" i="2"/>
  <c r="O267" i="2"/>
  <c r="N259" i="2"/>
  <c r="O260" i="2"/>
  <c r="J322" i="2"/>
  <c r="H322" i="2"/>
  <c r="J321" i="2"/>
  <c r="H321" i="2"/>
  <c r="J319" i="2"/>
  <c r="H319" i="2"/>
  <c r="AA318" i="2"/>
  <c r="J318" i="2"/>
  <c r="H318" i="2"/>
  <c r="N317" i="2"/>
  <c r="H317" i="2"/>
  <c r="J316" i="2"/>
  <c r="H316" i="2"/>
  <c r="J315" i="2"/>
  <c r="H315" i="2"/>
  <c r="J314" i="2"/>
  <c r="H314" i="2"/>
  <c r="AA313" i="2"/>
  <c r="J313" i="2"/>
  <c r="H313" i="2"/>
  <c r="AA312" i="2"/>
  <c r="N312" i="2"/>
  <c r="H312" i="2"/>
  <c r="M311" i="2"/>
  <c r="J310" i="2"/>
  <c r="H310" i="2"/>
  <c r="J309" i="2"/>
  <c r="H309" i="2"/>
  <c r="AA308" i="2"/>
  <c r="J308" i="2"/>
  <c r="H308" i="2"/>
  <c r="N306" i="2"/>
  <c r="H306" i="2"/>
  <c r="AA305" i="2"/>
  <c r="AA304" i="2"/>
  <c r="J304" i="2"/>
  <c r="H304" i="2"/>
  <c r="N303" i="2"/>
  <c r="H303" i="2"/>
  <c r="AA302" i="2"/>
  <c r="J302" i="2"/>
  <c r="H302" i="2"/>
  <c r="AA301" i="2"/>
  <c r="W301" i="2"/>
  <c r="J301" i="2"/>
  <c r="H301" i="2"/>
  <c r="AA300" i="2"/>
  <c r="AA299" i="2"/>
  <c r="AB299" i="2" s="1"/>
  <c r="V299" i="2"/>
  <c r="N299" i="2"/>
  <c r="H299" i="2"/>
  <c r="M298" i="2"/>
  <c r="J282" i="2"/>
  <c r="J281" i="2"/>
  <c r="J280" i="2"/>
  <c r="J279" i="2"/>
  <c r="N278" i="2"/>
  <c r="J277" i="2"/>
  <c r="J276" i="2"/>
  <c r="J275" i="2"/>
  <c r="J274" i="2"/>
  <c r="N273" i="2"/>
  <c r="AA282" i="2"/>
  <c r="AA281" i="2"/>
  <c r="M255" i="2"/>
  <c r="AA270" i="2"/>
  <c r="J270" i="2"/>
  <c r="L250" i="2"/>
  <c r="X876" i="2"/>
  <c r="Y876" i="2" s="1"/>
  <c r="X875" i="2"/>
  <c r="Y875" i="2" s="1"/>
  <c r="X874" i="2"/>
  <c r="Y874" i="2" s="1"/>
  <c r="X873" i="2"/>
  <c r="Y873" i="2" s="1"/>
  <c r="X872" i="2"/>
  <c r="Y872" i="2" s="1"/>
  <c r="X871" i="2"/>
  <c r="Y871" i="2" s="1"/>
  <c r="X870" i="2"/>
  <c r="Y870" i="2" s="1"/>
  <c r="X869" i="2"/>
  <c r="Y869" i="2" s="1"/>
  <c r="X868" i="2"/>
  <c r="Y868" i="2" s="1"/>
  <c r="X867" i="2"/>
  <c r="Y867" i="2" s="1"/>
  <c r="X866" i="2"/>
  <c r="Y866" i="2" s="1"/>
  <c r="X865" i="2"/>
  <c r="Y865" i="2" s="1"/>
  <c r="X864" i="2"/>
  <c r="Y864" i="2" s="1"/>
  <c r="X863" i="2"/>
  <c r="Y863" i="2" s="1"/>
  <c r="X862" i="2"/>
  <c r="Y862" i="2" s="1"/>
  <c r="X861" i="2"/>
  <c r="Y861" i="2" s="1"/>
  <c r="X860" i="2"/>
  <c r="Y860" i="2" s="1"/>
  <c r="X859" i="2"/>
  <c r="Y859" i="2" s="1"/>
  <c r="X858" i="2"/>
  <c r="Y858" i="2" s="1"/>
  <c r="X857" i="2"/>
  <c r="Y857" i="2" s="1"/>
  <c r="X856" i="2"/>
  <c r="Y856" i="2" s="1"/>
  <c r="X855" i="2"/>
  <c r="Y855" i="2" s="1"/>
  <c r="X854" i="2"/>
  <c r="Y854" i="2" s="1"/>
  <c r="X853" i="2"/>
  <c r="Y853" i="2" s="1"/>
  <c r="X852" i="2"/>
  <c r="Y852" i="2" s="1"/>
  <c r="X851" i="2"/>
  <c r="Y851" i="2" s="1"/>
  <c r="X850" i="2"/>
  <c r="Y850" i="2" s="1"/>
  <c r="X849" i="2"/>
  <c r="Y849" i="2" s="1"/>
  <c r="X848" i="2"/>
  <c r="Y848" i="2" s="1"/>
  <c r="X847" i="2"/>
  <c r="Y847" i="2" s="1"/>
  <c r="X846" i="2"/>
  <c r="Y846" i="2" s="1"/>
  <c r="X845" i="2"/>
  <c r="Y845" i="2" s="1"/>
  <c r="X844" i="2"/>
  <c r="Y844" i="2" s="1"/>
  <c r="X843" i="2"/>
  <c r="Y843" i="2" s="1"/>
  <c r="X842" i="2"/>
  <c r="Y842" i="2" s="1"/>
  <c r="X841" i="2"/>
  <c r="Y841" i="2" s="1"/>
  <c r="X840" i="2"/>
  <c r="Y840" i="2" s="1"/>
  <c r="X839" i="2"/>
  <c r="Y839" i="2" s="1"/>
  <c r="X838" i="2"/>
  <c r="Y838" i="2" s="1"/>
  <c r="X837" i="2"/>
  <c r="Y837" i="2" s="1"/>
  <c r="X835" i="2"/>
  <c r="Y835" i="2" s="1"/>
  <c r="X834" i="2"/>
  <c r="Y834" i="2" s="1"/>
  <c r="X833" i="2"/>
  <c r="Y833" i="2" s="1"/>
  <c r="X832" i="2"/>
  <c r="Y832" i="2" s="1"/>
  <c r="X831" i="2"/>
  <c r="Y831" i="2" s="1"/>
  <c r="X830" i="2"/>
  <c r="Y830" i="2" s="1"/>
  <c r="X829" i="2"/>
  <c r="Y829" i="2" s="1"/>
  <c r="X828" i="2"/>
  <c r="Y828" i="2" s="1"/>
  <c r="X827" i="2"/>
  <c r="Y827" i="2" s="1"/>
  <c r="X825" i="2"/>
  <c r="Y825" i="2" s="1"/>
  <c r="X824" i="2"/>
  <c r="Y824" i="2" s="1"/>
  <c r="X823" i="2"/>
  <c r="Y823" i="2" s="1"/>
  <c r="X822" i="2"/>
  <c r="Y822" i="2" s="1"/>
  <c r="X821" i="2"/>
  <c r="Y821" i="2" s="1"/>
  <c r="X820" i="2"/>
  <c r="Y820" i="2" s="1"/>
  <c r="X819" i="2"/>
  <c r="Y819" i="2" s="1"/>
  <c r="X818" i="2"/>
  <c r="Y818" i="2" s="1"/>
  <c r="X817" i="2"/>
  <c r="Y817" i="2" s="1"/>
  <c r="X816" i="2"/>
  <c r="Y816" i="2" s="1"/>
  <c r="X815" i="2"/>
  <c r="Y815" i="2" s="1"/>
  <c r="X814" i="2"/>
  <c r="Y814" i="2" s="1"/>
  <c r="X813" i="2"/>
  <c r="Y813" i="2" s="1"/>
  <c r="X812" i="2"/>
  <c r="Y812" i="2" s="1"/>
  <c r="X811" i="2"/>
  <c r="Y811" i="2" s="1"/>
  <c r="X810" i="2"/>
  <c r="Y810" i="2" s="1"/>
  <c r="X809" i="2"/>
  <c r="Y809" i="2" s="1"/>
  <c r="X808" i="2"/>
  <c r="Y808" i="2" s="1"/>
  <c r="X807" i="2"/>
  <c r="Y807" i="2" s="1"/>
  <c r="X806" i="2"/>
  <c r="Y806" i="2" s="1"/>
  <c r="X805" i="2"/>
  <c r="Y805" i="2" s="1"/>
  <c r="X804" i="2"/>
  <c r="Y804" i="2" s="1"/>
  <c r="X803" i="2"/>
  <c r="Y803" i="2" s="1"/>
  <c r="X802" i="2"/>
  <c r="Y802" i="2" s="1"/>
  <c r="X801" i="2"/>
  <c r="Y801" i="2" s="1"/>
  <c r="X800" i="2"/>
  <c r="Y800" i="2" s="1"/>
  <c r="X799" i="2"/>
  <c r="Y799" i="2" s="1"/>
  <c r="X798" i="2"/>
  <c r="Y798" i="2" s="1"/>
  <c r="X797" i="2"/>
  <c r="Y797" i="2" s="1"/>
  <c r="X796" i="2"/>
  <c r="Y796" i="2" s="1"/>
  <c r="X795" i="2"/>
  <c r="Y795" i="2" s="1"/>
  <c r="X794" i="2"/>
  <c r="Y794" i="2" s="1"/>
  <c r="X793" i="2"/>
  <c r="Y793" i="2" s="1"/>
  <c r="X792" i="2"/>
  <c r="Y792" i="2" s="1"/>
  <c r="X791" i="2"/>
  <c r="Y791" i="2" s="1"/>
  <c r="X790" i="2"/>
  <c r="Y790" i="2" s="1"/>
  <c r="X786" i="2"/>
  <c r="Y786" i="2" s="1"/>
  <c r="X785" i="2"/>
  <c r="Y785" i="2" s="1"/>
  <c r="X784" i="2"/>
  <c r="Y784" i="2" s="1"/>
  <c r="X783" i="2"/>
  <c r="Y783" i="2" s="1"/>
  <c r="X782" i="2"/>
  <c r="Y782" i="2" s="1"/>
  <c r="X781" i="2"/>
  <c r="Y781" i="2" s="1"/>
  <c r="X780" i="2"/>
  <c r="Y780" i="2" s="1"/>
  <c r="X779" i="2"/>
  <c r="Y779" i="2" s="1"/>
  <c r="X778" i="2"/>
  <c r="Y778" i="2" s="1"/>
  <c r="X777" i="2"/>
  <c r="Y777" i="2" s="1"/>
  <c r="X776" i="2"/>
  <c r="Y776" i="2" s="1"/>
  <c r="X775" i="2"/>
  <c r="Y775" i="2" s="1"/>
  <c r="X774" i="2"/>
  <c r="Y774" i="2" s="1"/>
  <c r="X773" i="2"/>
  <c r="Y773" i="2" s="1"/>
  <c r="X772" i="2"/>
  <c r="Y772" i="2" s="1"/>
  <c r="X771" i="2"/>
  <c r="Y771" i="2" s="1"/>
  <c r="X770" i="2"/>
  <c r="Y770" i="2" s="1"/>
  <c r="X769" i="2"/>
  <c r="Y769" i="2" s="1"/>
  <c r="X768" i="2"/>
  <c r="Y768" i="2" s="1"/>
  <c r="X767" i="2"/>
  <c r="Y767" i="2" s="1"/>
  <c r="X766" i="2"/>
  <c r="Y766" i="2" s="1"/>
  <c r="X765" i="2"/>
  <c r="Y765" i="2" s="1"/>
  <c r="X764" i="2"/>
  <c r="Y764" i="2" s="1"/>
  <c r="X763" i="2"/>
  <c r="Y763" i="2" s="1"/>
  <c r="X762" i="2"/>
  <c r="Y762" i="2" s="1"/>
  <c r="X761" i="2"/>
  <c r="Y761" i="2" s="1"/>
  <c r="X760" i="2"/>
  <c r="Y760" i="2" s="1"/>
  <c r="X759" i="2"/>
  <c r="Y759" i="2" s="1"/>
  <c r="X758" i="2"/>
  <c r="Y758" i="2" s="1"/>
  <c r="X757" i="2"/>
  <c r="Y757" i="2" s="1"/>
  <c r="X756" i="2"/>
  <c r="Y756" i="2" s="1"/>
  <c r="X755" i="2"/>
  <c r="Y755" i="2" s="1"/>
  <c r="X754" i="2"/>
  <c r="Y754" i="2" s="1"/>
  <c r="X753" i="2"/>
  <c r="Y753" i="2" s="1"/>
  <c r="X752" i="2"/>
  <c r="Y752" i="2" s="1"/>
  <c r="X751" i="2"/>
  <c r="Y751" i="2" s="1"/>
  <c r="X750" i="2"/>
  <c r="Y750" i="2" s="1"/>
  <c r="X749" i="2"/>
  <c r="Y749" i="2" s="1"/>
  <c r="X748" i="2"/>
  <c r="Y748" i="2" s="1"/>
  <c r="X747" i="2"/>
  <c r="Y747" i="2" s="1"/>
  <c r="X746" i="2"/>
  <c r="Y746" i="2" s="1"/>
  <c r="X745" i="2"/>
  <c r="Y745" i="2" s="1"/>
  <c r="X744" i="2"/>
  <c r="Y744" i="2" s="1"/>
  <c r="X743" i="2"/>
  <c r="Y743" i="2" s="1"/>
  <c r="X742" i="2"/>
  <c r="Y742" i="2" s="1"/>
  <c r="X741" i="2"/>
  <c r="Y741" i="2" s="1"/>
  <c r="X740" i="2"/>
  <c r="Y740" i="2" s="1"/>
  <c r="X739" i="2"/>
  <c r="Y739" i="2" s="1"/>
  <c r="X738" i="2"/>
  <c r="Y738" i="2" s="1"/>
  <c r="X737" i="2"/>
  <c r="Y737" i="2" s="1"/>
  <c r="X736" i="2"/>
  <c r="Y736" i="2" s="1"/>
  <c r="X735" i="2"/>
  <c r="Y735" i="2" s="1"/>
  <c r="X734" i="2"/>
  <c r="Y734" i="2" s="1"/>
  <c r="X733" i="2"/>
  <c r="Y733" i="2" s="1"/>
  <c r="X732" i="2"/>
  <c r="Y732" i="2" s="1"/>
  <c r="X731" i="2"/>
  <c r="Y731" i="2" s="1"/>
  <c r="X730" i="2"/>
  <c r="Y730" i="2" s="1"/>
  <c r="X726" i="2"/>
  <c r="Y726" i="2" s="1"/>
  <c r="X725" i="2"/>
  <c r="Y725" i="2" s="1"/>
  <c r="X716" i="2"/>
  <c r="Y716" i="2" s="1"/>
  <c r="X715" i="2"/>
  <c r="Y715" i="2" s="1"/>
  <c r="X714" i="2"/>
  <c r="Y714" i="2" s="1"/>
  <c r="X713" i="2"/>
  <c r="Y713" i="2" s="1"/>
  <c r="X712" i="2"/>
  <c r="Y712" i="2" s="1"/>
  <c r="X711" i="2"/>
  <c r="Y711" i="2" s="1"/>
  <c r="X710" i="2"/>
  <c r="Y710" i="2" s="1"/>
  <c r="X709" i="2"/>
  <c r="Y709" i="2" s="1"/>
  <c r="X708" i="2"/>
  <c r="Y708" i="2" s="1"/>
  <c r="X707" i="2"/>
  <c r="Y707" i="2" s="1"/>
  <c r="X706" i="2"/>
  <c r="Y706" i="2" s="1"/>
  <c r="X705" i="2"/>
  <c r="Y705" i="2" s="1"/>
  <c r="X704" i="2"/>
  <c r="Y704" i="2" s="1"/>
  <c r="X703" i="2"/>
  <c r="Y703" i="2" s="1"/>
  <c r="X702" i="2"/>
  <c r="Y702" i="2" s="1"/>
  <c r="X701" i="2"/>
  <c r="Y701" i="2" s="1"/>
  <c r="X700" i="2"/>
  <c r="Y700" i="2" s="1"/>
  <c r="X699" i="2"/>
  <c r="Y699" i="2" s="1"/>
  <c r="X698" i="2"/>
  <c r="Y698" i="2" s="1"/>
  <c r="X697" i="2"/>
  <c r="Y697" i="2" s="1"/>
  <c r="X696" i="2"/>
  <c r="Y696" i="2" s="1"/>
  <c r="X689" i="2"/>
  <c r="Y689" i="2" s="1"/>
  <c r="X687" i="2"/>
  <c r="Y687" i="2" s="1"/>
  <c r="X686" i="2"/>
  <c r="Y686" i="2" s="1"/>
  <c r="X685" i="2"/>
  <c r="Y685" i="2" s="1"/>
  <c r="X684" i="2"/>
  <c r="Y684" i="2" s="1"/>
  <c r="X683" i="2"/>
  <c r="Y683" i="2" s="1"/>
  <c r="X682" i="2"/>
  <c r="Y682" i="2" s="1"/>
  <c r="X681" i="2"/>
  <c r="Y681" i="2" s="1"/>
  <c r="X680" i="2"/>
  <c r="Y680" i="2" s="1"/>
  <c r="X679" i="2"/>
  <c r="Y679" i="2" s="1"/>
  <c r="X678" i="2"/>
  <c r="Y678" i="2" s="1"/>
  <c r="X677" i="2"/>
  <c r="Y677" i="2" s="1"/>
  <c r="X675" i="2"/>
  <c r="Y675" i="2" s="1"/>
  <c r="X674" i="2"/>
  <c r="Y674" i="2" s="1"/>
  <c r="X667" i="2"/>
  <c r="Y667" i="2" s="1"/>
  <c r="X659" i="2"/>
  <c r="Y659" i="2" s="1"/>
  <c r="X657" i="2"/>
  <c r="Y657" i="2" s="1"/>
  <c r="X656" i="2"/>
  <c r="Y656" i="2" s="1"/>
  <c r="X655" i="2"/>
  <c r="Y655" i="2" s="1"/>
  <c r="X654" i="2"/>
  <c r="Y654" i="2" s="1"/>
  <c r="X653" i="2"/>
  <c r="Y653" i="2" s="1"/>
  <c r="X652" i="2"/>
  <c r="Y652" i="2" s="1"/>
  <c r="X650" i="2"/>
  <c r="Y650" i="2" s="1"/>
  <c r="X404" i="2"/>
  <c r="Y404" i="2" s="1"/>
  <c r="X403" i="2"/>
  <c r="Y403" i="2" s="1"/>
  <c r="X402" i="2"/>
  <c r="Y402" i="2" s="1"/>
  <c r="X401" i="2"/>
  <c r="Y401" i="2" s="1"/>
  <c r="X400" i="2"/>
  <c r="Y400" i="2" s="1"/>
  <c r="X399" i="2"/>
  <c r="Y399" i="2" s="1"/>
  <c r="X398" i="2"/>
  <c r="Y398" i="2" s="1"/>
  <c r="X397" i="2"/>
  <c r="Y397" i="2" s="1"/>
  <c r="X396" i="2"/>
  <c r="Y396" i="2" s="1"/>
  <c r="X395" i="2"/>
  <c r="Y395" i="2" s="1"/>
  <c r="X394" i="2"/>
  <c r="Y394" i="2" s="1"/>
  <c r="X393" i="2"/>
  <c r="Y393" i="2" s="1"/>
  <c r="X377" i="2"/>
  <c r="Y377" i="2" s="1"/>
  <c r="X376" i="2"/>
  <c r="Y376" i="2" s="1"/>
  <c r="X375" i="2"/>
  <c r="Y375" i="2" s="1"/>
  <c r="X374" i="2"/>
  <c r="Y374" i="2" s="1"/>
  <c r="X373" i="2"/>
  <c r="Y373" i="2" s="1"/>
  <c r="X372" i="2"/>
  <c r="Y372" i="2" s="1"/>
  <c r="X371" i="2"/>
  <c r="Y371" i="2" s="1"/>
  <c r="X370" i="2"/>
  <c r="Y370" i="2" s="1"/>
  <c r="X369" i="2"/>
  <c r="Y369" i="2" s="1"/>
  <c r="X368" i="2"/>
  <c r="Y368" i="2" s="1"/>
  <c r="X367" i="2"/>
  <c r="Y367" i="2" s="1"/>
  <c r="X362" i="2"/>
  <c r="Y362" i="2" s="1"/>
  <c r="X361" i="2"/>
  <c r="Y361" i="2" s="1"/>
  <c r="X360" i="2"/>
  <c r="Y360" i="2" s="1"/>
  <c r="X354" i="2"/>
  <c r="Y354" i="2" s="1"/>
  <c r="X353" i="2"/>
  <c r="Y353" i="2" s="1"/>
  <c r="X351" i="2"/>
  <c r="Y351" i="2" s="1"/>
  <c r="X350" i="2"/>
  <c r="Y350" i="2" s="1"/>
  <c r="X346" i="2"/>
  <c r="Y346" i="2" s="1"/>
  <c r="X345" i="2"/>
  <c r="Y345" i="2" s="1"/>
  <c r="X344" i="2"/>
  <c r="Y344" i="2" s="1"/>
  <c r="X343" i="2"/>
  <c r="Y343" i="2" s="1"/>
  <c r="X342" i="2"/>
  <c r="Y342" i="2" s="1"/>
  <c r="X341" i="2"/>
  <c r="Y341" i="2" s="1"/>
  <c r="X340" i="2"/>
  <c r="Y340" i="2" s="1"/>
  <c r="X339" i="2"/>
  <c r="Y339" i="2" s="1"/>
  <c r="H2" i="2"/>
  <c r="AA876" i="2"/>
  <c r="AA875" i="2"/>
  <c r="AA874" i="2"/>
  <c r="AA873" i="2"/>
  <c r="AA872" i="2"/>
  <c r="AA871" i="2"/>
  <c r="AA870" i="2"/>
  <c r="AA869" i="2"/>
  <c r="AA868" i="2"/>
  <c r="AA867" i="2"/>
  <c r="AA866" i="2"/>
  <c r="AA865" i="2"/>
  <c r="AA864" i="2"/>
  <c r="AA863" i="2"/>
  <c r="AA862" i="2"/>
  <c r="AA861" i="2"/>
  <c r="AA860" i="2"/>
  <c r="AA859" i="2"/>
  <c r="AA858" i="2"/>
  <c r="AA857" i="2"/>
  <c r="AA856" i="2"/>
  <c r="AA855" i="2"/>
  <c r="AA854" i="2"/>
  <c r="AA853" i="2"/>
  <c r="AA852" i="2"/>
  <c r="AA851" i="2"/>
  <c r="AA850" i="2"/>
  <c r="AA849" i="2"/>
  <c r="AA848" i="2"/>
  <c r="AA847" i="2"/>
  <c r="AA846" i="2"/>
  <c r="AA845" i="2"/>
  <c r="AA844" i="2"/>
  <c r="AA843" i="2"/>
  <c r="AA842" i="2"/>
  <c r="AA841" i="2"/>
  <c r="AA840" i="2"/>
  <c r="AA839" i="2"/>
  <c r="AA838" i="2"/>
  <c r="AA837" i="2"/>
  <c r="AA835" i="2"/>
  <c r="AA834" i="2"/>
  <c r="AA833" i="2"/>
  <c r="AA832" i="2"/>
  <c r="AA831" i="2"/>
  <c r="AA830" i="2"/>
  <c r="AA829" i="2"/>
  <c r="AA828" i="2"/>
  <c r="AA827" i="2"/>
  <c r="AA825" i="2"/>
  <c r="AA824" i="2"/>
  <c r="AA823" i="2"/>
  <c r="AA822" i="2"/>
  <c r="AA821" i="2"/>
  <c r="AA820" i="2"/>
  <c r="AA819" i="2"/>
  <c r="AA818" i="2"/>
  <c r="AA817" i="2"/>
  <c r="AA816" i="2"/>
  <c r="AA815" i="2"/>
  <c r="AA814" i="2"/>
  <c r="AA813" i="2"/>
  <c r="AA812" i="2"/>
  <c r="AA811" i="2"/>
  <c r="AA810" i="2"/>
  <c r="AA809" i="2"/>
  <c r="AA808" i="2"/>
  <c r="AA807" i="2"/>
  <c r="AA806" i="2"/>
  <c r="AA805" i="2"/>
  <c r="AA804" i="2"/>
  <c r="AA803" i="2"/>
  <c r="AA802" i="2"/>
  <c r="AA801" i="2"/>
  <c r="AA800" i="2"/>
  <c r="AA799" i="2"/>
  <c r="AA798" i="2"/>
  <c r="AA797" i="2"/>
  <c r="AA796" i="2"/>
  <c r="AA795" i="2"/>
  <c r="AA794" i="2"/>
  <c r="AA793" i="2"/>
  <c r="AA792" i="2"/>
  <c r="AA791" i="2"/>
  <c r="AA790" i="2"/>
  <c r="AA789" i="2"/>
  <c r="AA786" i="2"/>
  <c r="AA785" i="2"/>
  <c r="AA784" i="2"/>
  <c r="AA783" i="2"/>
  <c r="AA782" i="2"/>
  <c r="AA781" i="2"/>
  <c r="AA780" i="2"/>
  <c r="AA779" i="2"/>
  <c r="AA778" i="2"/>
  <c r="AA777" i="2"/>
  <c r="AA776" i="2"/>
  <c r="AA775" i="2"/>
  <c r="AA774" i="2"/>
  <c r="AA773" i="2"/>
  <c r="AA772" i="2"/>
  <c r="AA771" i="2"/>
  <c r="AA770" i="2"/>
  <c r="AA769" i="2"/>
  <c r="AA768" i="2"/>
  <c r="AA767" i="2"/>
  <c r="AA766" i="2"/>
  <c r="AA765" i="2"/>
  <c r="AA764" i="2"/>
  <c r="AA763" i="2"/>
  <c r="AA762" i="2"/>
  <c r="AA761" i="2"/>
  <c r="AA760" i="2"/>
  <c r="AA759" i="2"/>
  <c r="AA758" i="2"/>
  <c r="AA757" i="2"/>
  <c r="AA756" i="2"/>
  <c r="AA755" i="2"/>
  <c r="AA754" i="2"/>
  <c r="AA753" i="2"/>
  <c r="AA752" i="2"/>
  <c r="AA751" i="2"/>
  <c r="AA750" i="2"/>
  <c r="AA749" i="2"/>
  <c r="AA748" i="2"/>
  <c r="AA747" i="2"/>
  <c r="AA746" i="2"/>
  <c r="AA745" i="2"/>
  <c r="AA744" i="2"/>
  <c r="AA743" i="2"/>
  <c r="AA742" i="2"/>
  <c r="AA741" i="2"/>
  <c r="AA740" i="2"/>
  <c r="AA739" i="2"/>
  <c r="AA738" i="2"/>
  <c r="AA737" i="2"/>
  <c r="AA736" i="2"/>
  <c r="AA735" i="2"/>
  <c r="AA734" i="2"/>
  <c r="AA733" i="2"/>
  <c r="AA732" i="2"/>
  <c r="AA731" i="2"/>
  <c r="AA730" i="2"/>
  <c r="AA726" i="2"/>
  <c r="AA725" i="2"/>
  <c r="AA716" i="2"/>
  <c r="AA715" i="2"/>
  <c r="AA714" i="2"/>
  <c r="AA713" i="2"/>
  <c r="AA712" i="2"/>
  <c r="AA711" i="2"/>
  <c r="AA710" i="2"/>
  <c r="AA709" i="2"/>
  <c r="AA708" i="2"/>
  <c r="AA707" i="2"/>
  <c r="AA706" i="2"/>
  <c r="AA705" i="2"/>
  <c r="AA704" i="2"/>
  <c r="AA703" i="2"/>
  <c r="AA702" i="2"/>
  <c r="AA701" i="2"/>
  <c r="AA700" i="2"/>
  <c r="AA699" i="2"/>
  <c r="AA698" i="2"/>
  <c r="AA697" i="2"/>
  <c r="AA696" i="2"/>
  <c r="AA695" i="2"/>
  <c r="AA689" i="2"/>
  <c r="AA687" i="2"/>
  <c r="AA686" i="2"/>
  <c r="AA685" i="2"/>
  <c r="AA684" i="2"/>
  <c r="AA683" i="2"/>
  <c r="AA682" i="2"/>
  <c r="AA681" i="2"/>
  <c r="AA680" i="2"/>
  <c r="AA679" i="2"/>
  <c r="AA678" i="2"/>
  <c r="AA677" i="2"/>
  <c r="AA676" i="2"/>
  <c r="AA675" i="2"/>
  <c r="AA674" i="2"/>
  <c r="AA667" i="2"/>
  <c r="AA659" i="2"/>
  <c r="AA658" i="2"/>
  <c r="AA657" i="2"/>
  <c r="AA656" i="2"/>
  <c r="AA655" i="2"/>
  <c r="AA654" i="2"/>
  <c r="AA653" i="2"/>
  <c r="AA652" i="2"/>
  <c r="AA651" i="2"/>
  <c r="AA650" i="2"/>
  <c r="AA648" i="2"/>
  <c r="AA647" i="2"/>
  <c r="AA646" i="2"/>
  <c r="AA645" i="2"/>
  <c r="AA644" i="2"/>
  <c r="AA643" i="2"/>
  <c r="AA642" i="2"/>
  <c r="AA641" i="2"/>
  <c r="AA639" i="2"/>
  <c r="AA638" i="2"/>
  <c r="AA637" i="2"/>
  <c r="AA635" i="2"/>
  <c r="AA634" i="2"/>
  <c r="AA632" i="2"/>
  <c r="AA631" i="2"/>
  <c r="AA630" i="2"/>
  <c r="AA629" i="2"/>
  <c r="AA628" i="2"/>
  <c r="AA627" i="2"/>
  <c r="AA626" i="2"/>
  <c r="AA625" i="2"/>
  <c r="AA600" i="2"/>
  <c r="AA599" i="2"/>
  <c r="AA598" i="2"/>
  <c r="AA597" i="2"/>
  <c r="AA596" i="2"/>
  <c r="AA595" i="2"/>
  <c r="AA594" i="2"/>
  <c r="AA593" i="2"/>
  <c r="AA592" i="2"/>
  <c r="AA591" i="2"/>
  <c r="AA590" i="2"/>
  <c r="AA540" i="2"/>
  <c r="AA539" i="2"/>
  <c r="AA538" i="2"/>
  <c r="AA537" i="2"/>
  <c r="AA536" i="2"/>
  <c r="AA511" i="2"/>
  <c r="AA510" i="2"/>
  <c r="AA485" i="2"/>
  <c r="AA404" i="2"/>
  <c r="AA377" i="2"/>
  <c r="AA376" i="2"/>
  <c r="AA375" i="2"/>
  <c r="AA374" i="2"/>
  <c r="AA373" i="2"/>
  <c r="AA372" i="2"/>
  <c r="AA371" i="2"/>
  <c r="AA370" i="2"/>
  <c r="AA369" i="2"/>
  <c r="AA368" i="2"/>
  <c r="AA367" i="2"/>
  <c r="AA362" i="2"/>
  <c r="AA361" i="2"/>
  <c r="AA360" i="2"/>
  <c r="AA354" i="2"/>
  <c r="AA353" i="2"/>
  <c r="AA351" i="2"/>
  <c r="AA350" i="2"/>
  <c r="AA348" i="2"/>
  <c r="AA347" i="2"/>
  <c r="AA346" i="2"/>
  <c r="AA345" i="2"/>
  <c r="AA344" i="2"/>
  <c r="AA343" i="2"/>
  <c r="AA342" i="2"/>
  <c r="AA341" i="2"/>
  <c r="AA340" i="2"/>
  <c r="AA339" i="2"/>
  <c r="AA338" i="2"/>
  <c r="AA337" i="2"/>
  <c r="AA336" i="2"/>
  <c r="AA335" i="2"/>
  <c r="AA320" i="2"/>
  <c r="AA285" i="2"/>
  <c r="AA261" i="2"/>
  <c r="AA260" i="2"/>
  <c r="AA256" i="2"/>
  <c r="P695" i="2"/>
  <c r="X695" i="2" s="1"/>
  <c r="Y695" i="2" s="1"/>
  <c r="A10" i="11" l="1"/>
  <c r="A11" i="11" s="1"/>
  <c r="A12" i="11" s="1"/>
  <c r="A13" i="11" s="1"/>
  <c r="Q23" i="11"/>
  <c r="AC23" i="11" s="1"/>
  <c r="AD23" i="11" s="1"/>
  <c r="AC18" i="11"/>
  <c r="AD18" i="11" s="1"/>
  <c r="AC24" i="11"/>
  <c r="AD24" i="11" s="1"/>
  <c r="Q59" i="11"/>
  <c r="AC50" i="11"/>
  <c r="AD50" i="11" s="1"/>
  <c r="AG50" i="11" s="1"/>
  <c r="AC44" i="11"/>
  <c r="AD44" i="11" s="1"/>
  <c r="AC51" i="11"/>
  <c r="AD51" i="11" s="1"/>
  <c r="AG51" i="11" s="1"/>
  <c r="AC38" i="11"/>
  <c r="AD38" i="11" s="1"/>
  <c r="AC28" i="11"/>
  <c r="AD28" i="11" s="1"/>
  <c r="AC40" i="11"/>
  <c r="AD40" i="11" s="1"/>
  <c r="AC46" i="11"/>
  <c r="AD46" i="11" s="1"/>
  <c r="AC29" i="11"/>
  <c r="AD29" i="11" s="1"/>
  <c r="AC47" i="11"/>
  <c r="AD47" i="11" s="1"/>
  <c r="AC42" i="11"/>
  <c r="AD42" i="11" s="1"/>
  <c r="AC48" i="11"/>
  <c r="AD48" i="11" s="1"/>
  <c r="AC39" i="11"/>
  <c r="AD39" i="11" s="1"/>
  <c r="AC45" i="11"/>
  <c r="AD45" i="11" s="1"/>
  <c r="AC43" i="11"/>
  <c r="AD43" i="11" s="1"/>
  <c r="AC49" i="11"/>
  <c r="AD49" i="11" s="1"/>
  <c r="AB34" i="2"/>
  <c r="AB50" i="2"/>
  <c r="AB11" i="2"/>
  <c r="AB24" i="2"/>
  <c r="AB38" i="2"/>
  <c r="X280" i="11"/>
  <c r="Y280" i="11" s="1"/>
  <c r="X250" i="11"/>
  <c r="Y250" i="11" s="1"/>
  <c r="AB250" i="11" s="1"/>
  <c r="X274" i="11"/>
  <c r="Y274" i="11" s="1"/>
  <c r="X276" i="11"/>
  <c r="Y276" i="11" s="1"/>
  <c r="AB276" i="11" s="1"/>
  <c r="W333" i="11"/>
  <c r="X259" i="11"/>
  <c r="Y259" i="11" s="1"/>
  <c r="M202" i="11"/>
  <c r="X251" i="11"/>
  <c r="Y251" i="11" s="1"/>
  <c r="AB251" i="11" s="1"/>
  <c r="X339" i="11"/>
  <c r="Y339" i="11" s="1"/>
  <c r="W278" i="11"/>
  <c r="X291" i="11"/>
  <c r="Y291" i="11" s="1"/>
  <c r="AB167" i="11"/>
  <c r="X220" i="11"/>
  <c r="Y220" i="11" s="1"/>
  <c r="X255" i="11"/>
  <c r="Y255" i="11" s="1"/>
  <c r="M341" i="11"/>
  <c r="T445" i="11"/>
  <c r="X309" i="11"/>
  <c r="Y309" i="11" s="1"/>
  <c r="X326" i="11"/>
  <c r="Y326" i="11" s="1"/>
  <c r="AB326" i="11" s="1"/>
  <c r="X337" i="11"/>
  <c r="Y337" i="11" s="1"/>
  <c r="W297" i="11"/>
  <c r="X313" i="11"/>
  <c r="Y313" i="11" s="1"/>
  <c r="W358" i="11"/>
  <c r="X247" i="11"/>
  <c r="Y247" i="11" s="1"/>
  <c r="X284" i="11"/>
  <c r="Y284" i="11" s="1"/>
  <c r="X305" i="11"/>
  <c r="Y305" i="11" s="1"/>
  <c r="AB305" i="11" s="1"/>
  <c r="V335" i="11"/>
  <c r="U364" i="11"/>
  <c r="X219" i="11"/>
  <c r="Y219" i="11" s="1"/>
  <c r="AB219" i="11" s="1"/>
  <c r="X252" i="11"/>
  <c r="Y252" i="11" s="1"/>
  <c r="AB297" i="11"/>
  <c r="X232" i="11"/>
  <c r="Y232" i="11" s="1"/>
  <c r="W257" i="11"/>
  <c r="AB301" i="11"/>
  <c r="X308" i="11"/>
  <c r="Y308" i="11" s="1"/>
  <c r="W176" i="11"/>
  <c r="W215" i="11"/>
  <c r="W221" i="11"/>
  <c r="X224" i="11"/>
  <c r="Y224" i="11" s="1"/>
  <c r="AB224" i="11" s="1"/>
  <c r="W253" i="11"/>
  <c r="AB268" i="11"/>
  <c r="W272" i="11"/>
  <c r="W282" i="11"/>
  <c r="W307" i="11"/>
  <c r="W311" i="11"/>
  <c r="W328" i="11"/>
  <c r="X330" i="11"/>
  <c r="Y330" i="11" s="1"/>
  <c r="AB330" i="11" s="1"/>
  <c r="X331" i="11"/>
  <c r="Y331" i="11" s="1"/>
  <c r="AB331" i="11" s="1"/>
  <c r="W357" i="11"/>
  <c r="W362" i="11"/>
  <c r="X366" i="11"/>
  <c r="Y366" i="11" s="1"/>
  <c r="AB366" i="11" s="1"/>
  <c r="W367" i="11"/>
  <c r="X225" i="11"/>
  <c r="Y225" i="11" s="1"/>
  <c r="X228" i="11"/>
  <c r="Y228" i="11" s="1"/>
  <c r="AB212" i="11"/>
  <c r="X223" i="11"/>
  <c r="Y223" i="11" s="1"/>
  <c r="AB223" i="11" s="1"/>
  <c r="X227" i="11"/>
  <c r="Y227" i="11" s="1"/>
  <c r="X231" i="11"/>
  <c r="Y231" i="11" s="1"/>
  <c r="W306" i="11"/>
  <c r="AB319" i="11"/>
  <c r="V365" i="11"/>
  <c r="AB371" i="11"/>
  <c r="AB272" i="11"/>
  <c r="AB311" i="11"/>
  <c r="AB176" i="11"/>
  <c r="X226" i="11"/>
  <c r="Y226" i="11" s="1"/>
  <c r="X229" i="11"/>
  <c r="Y229" i="11" s="1"/>
  <c r="X230" i="11"/>
  <c r="Y230" i="11" s="1"/>
  <c r="AB282" i="11"/>
  <c r="W302" i="11"/>
  <c r="AB188" i="11"/>
  <c r="AB306" i="11"/>
  <c r="X316" i="11"/>
  <c r="Y316" i="11" s="1"/>
  <c r="AB239" i="11"/>
  <c r="U249" i="11"/>
  <c r="U329" i="11"/>
  <c r="AB365" i="11"/>
  <c r="X222" i="11"/>
  <c r="Y222" i="11" s="1"/>
  <c r="AB215" i="11"/>
  <c r="AB246" i="11"/>
  <c r="AB216" i="11"/>
  <c r="X209" i="11"/>
  <c r="Y209" i="11" s="1"/>
  <c r="X236" i="11"/>
  <c r="Y236" i="11" s="1"/>
  <c r="X242" i="11"/>
  <c r="Y242" i="11" s="1"/>
  <c r="AB242" i="11" s="1"/>
  <c r="X243" i="11"/>
  <c r="Y243" i="11" s="1"/>
  <c r="AB243" i="11" s="1"/>
  <c r="X285" i="11"/>
  <c r="Y285" i="11" s="1"/>
  <c r="W285" i="11"/>
  <c r="AB294" i="11"/>
  <c r="X303" i="11"/>
  <c r="Y303" i="11" s="1"/>
  <c r="W303" i="11"/>
  <c r="AB336" i="11"/>
  <c r="T198" i="11"/>
  <c r="W216" i="11"/>
  <c r="X256" i="11"/>
  <c r="W256" i="11"/>
  <c r="X258" i="11"/>
  <c r="Y258" i="11" s="1"/>
  <c r="W258" i="11"/>
  <c r="X281" i="11"/>
  <c r="Y281" i="11" s="1"/>
  <c r="V281" i="11"/>
  <c r="X283" i="11"/>
  <c r="Y283" i="11" s="1"/>
  <c r="W283" i="11"/>
  <c r="W298" i="11"/>
  <c r="W369" i="11"/>
  <c r="W248" i="11"/>
  <c r="X254" i="11"/>
  <c r="Y254" i="11" s="1"/>
  <c r="W254" i="11"/>
  <c r="X275" i="11"/>
  <c r="Y275" i="11" s="1"/>
  <c r="U275" i="11"/>
  <c r="X277" i="11"/>
  <c r="Y277" i="11" s="1"/>
  <c r="AB277" i="11" s="1"/>
  <c r="W277" i="11"/>
  <c r="X279" i="11"/>
  <c r="Y279" i="11" s="1"/>
  <c r="W279" i="11"/>
  <c r="AB298" i="11"/>
  <c r="AB265" i="11"/>
  <c r="X322" i="11"/>
  <c r="Y322" i="11" s="1"/>
  <c r="AB322" i="11" s="1"/>
  <c r="W322" i="11"/>
  <c r="W246" i="11"/>
  <c r="U262" i="11"/>
  <c r="AB358" i="11"/>
  <c r="X269" i="11"/>
  <c r="Y269" i="11" s="1"/>
  <c r="AB269" i="11" s="1"/>
  <c r="X323" i="11"/>
  <c r="Y323" i="11" s="1"/>
  <c r="AB323" i="11" s="1"/>
  <c r="W323" i="11"/>
  <c r="W371" i="11"/>
  <c r="X539" i="11"/>
  <c r="Y539" i="11" s="1"/>
  <c r="T539" i="11"/>
  <c r="X314" i="11"/>
  <c r="Y314" i="11" s="1"/>
  <c r="W314" i="11"/>
  <c r="W268" i="11"/>
  <c r="W273" i="11"/>
  <c r="W301" i="11"/>
  <c r="U304" i="11"/>
  <c r="X310" i="11"/>
  <c r="Y310" i="11" s="1"/>
  <c r="V310" i="11"/>
  <c r="X312" i="11"/>
  <c r="Y312" i="11" s="1"/>
  <c r="W312" i="11"/>
  <c r="W327" i="11"/>
  <c r="AB357" i="11"/>
  <c r="X361" i="11"/>
  <c r="Y361" i="11" s="1"/>
  <c r="AB361" i="11" s="1"/>
  <c r="W361" i="11"/>
  <c r="X363" i="11"/>
  <c r="Y363" i="11" s="1"/>
  <c r="W363" i="11"/>
  <c r="AB354" i="11"/>
  <c r="W373" i="11"/>
  <c r="X368" i="11"/>
  <c r="Y368" i="11" s="1"/>
  <c r="X370" i="11"/>
  <c r="Y370" i="11" s="1"/>
  <c r="X372" i="11"/>
  <c r="Y372" i="11" s="1"/>
  <c r="X374" i="11"/>
  <c r="Y374" i="11" s="1"/>
  <c r="W332" i="11"/>
  <c r="W334" i="11"/>
  <c r="W336" i="11"/>
  <c r="W338" i="11"/>
  <c r="U351" i="11"/>
  <c r="Y166" i="11"/>
  <c r="AB166" i="11"/>
  <c r="X175" i="11"/>
  <c r="Y175" i="11" s="1"/>
  <c r="X189" i="11"/>
  <c r="Y189" i="11" s="1"/>
  <c r="AB189" i="11" s="1"/>
  <c r="V177" i="11"/>
  <c r="Q16" i="11"/>
  <c r="U16" i="11" s="1"/>
  <c r="Q15" i="11"/>
  <c r="U15" i="11" s="1"/>
  <c r="Q11" i="11"/>
  <c r="Q12" i="11"/>
  <c r="U12" i="11" s="1"/>
  <c r="Q13" i="11"/>
  <c r="Q9" i="11"/>
  <c r="U9" i="11" s="1"/>
  <c r="Q10" i="11"/>
  <c r="X76" i="11"/>
  <c r="AD76" i="11" s="1"/>
  <c r="X79" i="11"/>
  <c r="AD79" i="11" s="1"/>
  <c r="X58" i="11"/>
  <c r="AD58" i="11" s="1"/>
  <c r="T58" i="11"/>
  <c r="Q109" i="11"/>
  <c r="X109" i="11" s="1"/>
  <c r="AD109" i="11" s="1"/>
  <c r="V74" i="11"/>
  <c r="V77" i="11"/>
  <c r="V80" i="11"/>
  <c r="V75" i="11"/>
  <c r="V78" i="11"/>
  <c r="N28" i="11"/>
  <c r="W51" i="11"/>
  <c r="X39" i="11"/>
  <c r="V38" i="11"/>
  <c r="V40" i="11"/>
  <c r="AG30" i="11"/>
  <c r="AG29" i="11"/>
  <c r="Q53" i="11"/>
  <c r="AC53" i="11" s="1"/>
  <c r="AD53" i="11" s="1"/>
  <c r="Q19" i="11"/>
  <c r="AC19" i="11" s="1"/>
  <c r="AD19" i="11" s="1"/>
  <c r="Q52" i="11"/>
  <c r="AC52" i="11" s="1"/>
  <c r="AD52" i="11" s="1"/>
  <c r="Q20" i="11"/>
  <c r="AC20" i="11" s="1"/>
  <c r="AD20" i="11" s="1"/>
  <c r="Q21" i="11"/>
  <c r="AC21" i="11" s="1"/>
  <c r="AD21" i="11" s="1"/>
  <c r="Q22" i="11"/>
  <c r="AC22" i="11" s="1"/>
  <c r="AD22" i="11" s="1"/>
  <c r="T18" i="11"/>
  <c r="K2" i="11"/>
  <c r="X18" i="11"/>
  <c r="AF6" i="11"/>
  <c r="AG6" i="11" s="1"/>
  <c r="AG3" i="11"/>
  <c r="X16" i="11"/>
  <c r="AD16" i="11" s="1"/>
  <c r="AG16" i="11" s="1"/>
  <c r="AG2" i="11"/>
  <c r="AC7" i="11"/>
  <c r="AD7" i="11" s="1"/>
  <c r="K2" i="2"/>
  <c r="U8" i="2"/>
  <c r="X615" i="2"/>
  <c r="Y615" i="2" s="1"/>
  <c r="AB615" i="2" s="1"/>
  <c r="X617" i="2"/>
  <c r="Y617" i="2" s="1"/>
  <c r="X616" i="2"/>
  <c r="Y616" i="2" s="1"/>
  <c r="AB616" i="2" s="1"/>
  <c r="M591" i="2"/>
  <c r="AB611" i="2"/>
  <c r="AB607" i="2"/>
  <c r="X601" i="2"/>
  <c r="Y601" i="2" s="1"/>
  <c r="X614" i="2"/>
  <c r="Y614" i="2" s="1"/>
  <c r="W621" i="2"/>
  <c r="W622" i="2"/>
  <c r="W611" i="2"/>
  <c r="W624" i="2"/>
  <c r="X623" i="2"/>
  <c r="Y623" i="2" s="1"/>
  <c r="V620" i="2"/>
  <c r="W618" i="2"/>
  <c r="X619" i="2"/>
  <c r="Y619" i="2" s="1"/>
  <c r="W613" i="2"/>
  <c r="AB621" i="2"/>
  <c r="AB608" i="2"/>
  <c r="AB604" i="2"/>
  <c r="W607" i="2"/>
  <c r="W612" i="2"/>
  <c r="W608" i="2"/>
  <c r="U579" i="2"/>
  <c r="X583" i="2"/>
  <c r="Y583" i="2" s="1"/>
  <c r="W587" i="2"/>
  <c r="W588" i="2"/>
  <c r="W581" i="2"/>
  <c r="W582" i="2"/>
  <c r="W586" i="2"/>
  <c r="V580" i="2"/>
  <c r="V585" i="2"/>
  <c r="W589" i="2"/>
  <c r="X566" i="2"/>
  <c r="Y566" i="2" s="1"/>
  <c r="W584" i="2"/>
  <c r="AB573" i="2"/>
  <c r="W572" i="2"/>
  <c r="AB580" i="2"/>
  <c r="AB572" i="2"/>
  <c r="W577" i="2"/>
  <c r="AB569" i="2"/>
  <c r="AB586" i="2"/>
  <c r="AB581" i="2"/>
  <c r="X541" i="2"/>
  <c r="Y541" i="2" s="1"/>
  <c r="X576" i="2"/>
  <c r="Y576" i="2" s="1"/>
  <c r="AB576" i="2" s="1"/>
  <c r="X578" i="2"/>
  <c r="Y578" i="2" s="1"/>
  <c r="W573" i="2"/>
  <c r="X555" i="2"/>
  <c r="Y555" i="2" s="1"/>
  <c r="AB555" i="2" s="1"/>
  <c r="W563" i="2"/>
  <c r="X562" i="2"/>
  <c r="Y562" i="2" s="1"/>
  <c r="X548" i="2"/>
  <c r="Y548" i="2" s="1"/>
  <c r="AB548" i="2" s="1"/>
  <c r="U554" i="2"/>
  <c r="X556" i="2"/>
  <c r="Y556" i="2" s="1"/>
  <c r="AB556" i="2" s="1"/>
  <c r="V560" i="2"/>
  <c r="W561" i="2"/>
  <c r="W564" i="2"/>
  <c r="W557" i="2"/>
  <c r="AB544" i="2"/>
  <c r="W558" i="2"/>
  <c r="W559" i="2"/>
  <c r="AB561" i="2"/>
  <c r="AB547" i="2"/>
  <c r="X551" i="2"/>
  <c r="Y551" i="2" s="1"/>
  <c r="AB551" i="2" s="1"/>
  <c r="X553" i="2"/>
  <c r="Y553" i="2" s="1"/>
  <c r="W547" i="2"/>
  <c r="W552" i="2"/>
  <c r="U512" i="2"/>
  <c r="V526" i="2"/>
  <c r="W532" i="2"/>
  <c r="W534" i="2"/>
  <c r="X523" i="2"/>
  <c r="Y523" i="2" s="1"/>
  <c r="X518" i="2"/>
  <c r="Y518" i="2" s="1"/>
  <c r="AB518" i="2" s="1"/>
  <c r="X524" i="2"/>
  <c r="Y524" i="2" s="1"/>
  <c r="W528" i="2"/>
  <c r="W530" i="2"/>
  <c r="X522" i="2"/>
  <c r="Y522" i="2" s="1"/>
  <c r="AB522" i="2" s="1"/>
  <c r="AB526" i="2"/>
  <c r="AB527" i="2"/>
  <c r="AB515" i="2"/>
  <c r="AB519" i="2"/>
  <c r="Y532" i="2"/>
  <c r="AB532" i="2"/>
  <c r="U525" i="2"/>
  <c r="W527" i="2"/>
  <c r="W529" i="2"/>
  <c r="V531" i="2"/>
  <c r="W533" i="2"/>
  <c r="W535" i="2"/>
  <c r="W519" i="2"/>
  <c r="X501" i="2"/>
  <c r="Y501" i="2" s="1"/>
  <c r="AB501" i="2" s="1"/>
  <c r="V500" i="2"/>
  <c r="X505" i="2"/>
  <c r="Y505" i="2" s="1"/>
  <c r="X506" i="2"/>
  <c r="Y506" i="2" s="1"/>
  <c r="X507" i="2"/>
  <c r="Y507" i="2" s="1"/>
  <c r="W509" i="2"/>
  <c r="X499" i="2"/>
  <c r="Y499" i="2" s="1"/>
  <c r="AB500" i="2"/>
  <c r="X508" i="2"/>
  <c r="Y508" i="2" s="1"/>
  <c r="X502" i="2"/>
  <c r="Y502" i="2" s="1"/>
  <c r="X486" i="2"/>
  <c r="Y486" i="2" s="1"/>
  <c r="W504" i="2"/>
  <c r="W503" i="2"/>
  <c r="AB492" i="2"/>
  <c r="AB489" i="2"/>
  <c r="AB493" i="2"/>
  <c r="X496" i="2"/>
  <c r="Y496" i="2" s="1"/>
  <c r="AB496" i="2" s="1"/>
  <c r="X498" i="2"/>
  <c r="Y498" i="2" s="1"/>
  <c r="W492" i="2"/>
  <c r="W497" i="2"/>
  <c r="W493" i="2"/>
  <c r="U472" i="2"/>
  <c r="W476" i="2"/>
  <c r="W481" i="2"/>
  <c r="W482" i="2"/>
  <c r="M452" i="2"/>
  <c r="W470" i="2"/>
  <c r="W465" i="2"/>
  <c r="AB465" i="2"/>
  <c r="W474" i="2"/>
  <c r="W475" i="2"/>
  <c r="W479" i="2"/>
  <c r="X480" i="2"/>
  <c r="Y480" i="2" s="1"/>
  <c r="V473" i="2"/>
  <c r="V478" i="2"/>
  <c r="AB474" i="2"/>
  <c r="X459" i="2"/>
  <c r="Y459" i="2" s="1"/>
  <c r="W477" i="2"/>
  <c r="AB473" i="2"/>
  <c r="AB466" i="2"/>
  <c r="AB462" i="2"/>
  <c r="AB479" i="2"/>
  <c r="X469" i="2"/>
  <c r="Y469" i="2" s="1"/>
  <c r="AB469" i="2" s="1"/>
  <c r="X471" i="2"/>
  <c r="Y471" i="2" s="1"/>
  <c r="W466" i="2"/>
  <c r="Q378" i="2"/>
  <c r="X378" i="2" s="1"/>
  <c r="Y378" i="2" s="1"/>
  <c r="U379" i="2"/>
  <c r="X385" i="2"/>
  <c r="Y385" i="2" s="1"/>
  <c r="X380" i="2"/>
  <c r="Y380" i="2" s="1"/>
  <c r="AB380" i="2" s="1"/>
  <c r="X381" i="2"/>
  <c r="Y381" i="2" s="1"/>
  <c r="AB381" i="2" s="1"/>
  <c r="X384" i="2"/>
  <c r="Y384" i="2" s="1"/>
  <c r="W383" i="2"/>
  <c r="W387" i="2"/>
  <c r="X382" i="2"/>
  <c r="Y382" i="2" s="1"/>
  <c r="X386" i="2"/>
  <c r="Y386" i="2" s="1"/>
  <c r="W390" i="2"/>
  <c r="W389" i="2"/>
  <c r="AB439" i="2"/>
  <c r="X427" i="2"/>
  <c r="Y427" i="2" s="1"/>
  <c r="AB427" i="2" s="1"/>
  <c r="AB418" i="2"/>
  <c r="AB440" i="2"/>
  <c r="X426" i="2"/>
  <c r="Y426" i="2" s="1"/>
  <c r="V428" i="2"/>
  <c r="W440" i="2"/>
  <c r="X449" i="2"/>
  <c r="Y449" i="2" s="1"/>
  <c r="Q452" i="2"/>
  <c r="Q450" i="2"/>
  <c r="X450" i="2" s="1"/>
  <c r="Y450" i="2" s="1"/>
  <c r="X327" i="2"/>
  <c r="Y327" i="2" s="1"/>
  <c r="X329" i="2"/>
  <c r="Y329" i="2" s="1"/>
  <c r="W331" i="2"/>
  <c r="W332" i="2"/>
  <c r="V324" i="2"/>
  <c r="W325" i="2"/>
  <c r="W326" i="2"/>
  <c r="W330" i="2"/>
  <c r="W333" i="2"/>
  <c r="W328" i="2"/>
  <c r="AB330" i="2"/>
  <c r="AB324" i="2"/>
  <c r="AB325" i="2"/>
  <c r="R334" i="2"/>
  <c r="X334" i="2" s="1"/>
  <c r="Y334" i="2" s="1"/>
  <c r="X152" i="2"/>
  <c r="Y152" i="2" s="1"/>
  <c r="AB152" i="2" s="1"/>
  <c r="X66" i="2"/>
  <c r="T66" i="2"/>
  <c r="U152" i="2" s="1"/>
  <c r="Q170" i="2"/>
  <c r="X170" i="2" s="1"/>
  <c r="Y170" i="2" s="1"/>
  <c r="Q169" i="2"/>
  <c r="X169" i="2" s="1"/>
  <c r="Y169" i="2" s="1"/>
  <c r="Q168" i="2"/>
  <c r="X168" i="2" s="1"/>
  <c r="Y168" i="2" s="1"/>
  <c r="Q164" i="2"/>
  <c r="X164" i="2" s="1"/>
  <c r="Y164" i="2" s="1"/>
  <c r="U37" i="2"/>
  <c r="AB192" i="2"/>
  <c r="Y192" i="2"/>
  <c r="T154" i="2"/>
  <c r="X154" i="2"/>
  <c r="Y154" i="2" s="1"/>
  <c r="AB64" i="2"/>
  <c r="X7" i="2"/>
  <c r="U23" i="2"/>
  <c r="U34" i="2"/>
  <c r="U10" i="2"/>
  <c r="R408" i="2"/>
  <c r="X408" i="2" s="1"/>
  <c r="Y408" i="2" s="1"/>
  <c r="R415" i="2"/>
  <c r="X415" i="2" s="1"/>
  <c r="Y415" i="2" s="1"/>
  <c r="X407" i="2"/>
  <c r="Y407" i="2" s="1"/>
  <c r="R412" i="2"/>
  <c r="X412" i="2" s="1"/>
  <c r="Y412" i="2" s="1"/>
  <c r="R414" i="2"/>
  <c r="X414" i="2" s="1"/>
  <c r="Y414" i="2" s="1"/>
  <c r="R413" i="2"/>
  <c r="X413" i="2" s="1"/>
  <c r="Y413" i="2" s="1"/>
  <c r="R411" i="2"/>
  <c r="X411" i="2" s="1"/>
  <c r="Y411" i="2" s="1"/>
  <c r="R410" i="2"/>
  <c r="X410" i="2" s="1"/>
  <c r="Y410" i="2" s="1"/>
  <c r="R409" i="2"/>
  <c r="X409" i="2" s="1"/>
  <c r="Y409" i="2" s="1"/>
  <c r="R323" i="2"/>
  <c r="T250" i="2"/>
  <c r="X250" i="2"/>
  <c r="Y250" i="2" s="1"/>
  <c r="R125" i="2"/>
  <c r="R130" i="2"/>
  <c r="X789" i="2"/>
  <c r="Y789" i="2" s="1"/>
  <c r="Q284" i="2"/>
  <c r="R388" i="2" s="1"/>
  <c r="X388" i="2" s="1"/>
  <c r="T695" i="2"/>
  <c r="T789" i="2"/>
  <c r="R336" i="2"/>
  <c r="R337" i="2"/>
  <c r="R338" i="2"/>
  <c r="R347" i="2"/>
  <c r="R335" i="2"/>
  <c r="R348" i="2"/>
  <c r="Q392" i="2"/>
  <c r="Q349" i="2"/>
  <c r="Q352" i="2"/>
  <c r="Q391" i="2"/>
  <c r="Q255" i="2"/>
  <c r="R416" i="2" s="1"/>
  <c r="X416" i="2" s="1"/>
  <c r="Y416" i="2" s="1"/>
  <c r="A14" i="11" l="1"/>
  <c r="A15" i="11" s="1"/>
  <c r="A16" i="11" s="1"/>
  <c r="A17" i="11" s="1"/>
  <c r="A18" i="11" s="1"/>
  <c r="AG39" i="11"/>
  <c r="AB229" i="11"/>
  <c r="Y256" i="11"/>
  <c r="AB256" i="11"/>
  <c r="U10" i="11"/>
  <c r="U13" i="11"/>
  <c r="U11" i="11"/>
  <c r="AG109" i="11"/>
  <c r="U53" i="11"/>
  <c r="D11" i="12" s="1"/>
  <c r="U54" i="11"/>
  <c r="D12" i="12" s="1"/>
  <c r="U52" i="11"/>
  <c r="D10" i="12" s="1"/>
  <c r="D4" i="12"/>
  <c r="U21" i="11"/>
  <c r="D7" i="12" s="1"/>
  <c r="U20" i="11"/>
  <c r="D6" i="12" s="1"/>
  <c r="U22" i="11"/>
  <c r="D8" i="12" s="1"/>
  <c r="U19" i="11"/>
  <c r="D5" i="12" s="1"/>
  <c r="AB506" i="2"/>
  <c r="AB386" i="2"/>
  <c r="AB388" i="2"/>
  <c r="Y388" i="2"/>
  <c r="R453" i="2"/>
  <c r="X453" i="2" s="1"/>
  <c r="Y453" i="2" s="1"/>
  <c r="X452" i="2"/>
  <c r="Y452" i="2" s="1"/>
  <c r="AB334" i="2"/>
  <c r="V125" i="2"/>
  <c r="X125" i="2"/>
  <c r="Y125" i="2" s="1"/>
  <c r="AB125" i="2" s="1"/>
  <c r="R191" i="2"/>
  <c r="X191" i="2" s="1"/>
  <c r="Y191" i="2" s="1"/>
  <c r="R190" i="2"/>
  <c r="X190" i="2" s="1"/>
  <c r="Y190" i="2" s="1"/>
  <c r="R189" i="2"/>
  <c r="X189" i="2" s="1"/>
  <c r="Y189" i="2" s="1"/>
  <c r="R188" i="2"/>
  <c r="X188" i="2" s="1"/>
  <c r="Y188" i="2" s="1"/>
  <c r="R187" i="2"/>
  <c r="X187" i="2" s="1"/>
  <c r="Y187" i="2" s="1"/>
  <c r="R186" i="2"/>
  <c r="X186" i="2" s="1"/>
  <c r="Y186" i="2" s="1"/>
  <c r="R185" i="2"/>
  <c r="X185" i="2" s="1"/>
  <c r="Y185" i="2" s="1"/>
  <c r="R184" i="2"/>
  <c r="X184" i="2" s="1"/>
  <c r="Y184" i="2" s="1"/>
  <c r="R183" i="2"/>
  <c r="X183" i="2" s="1"/>
  <c r="Y183" i="2" s="1"/>
  <c r="R182" i="2"/>
  <c r="X182" i="2" s="1"/>
  <c r="Y182" i="2" s="1"/>
  <c r="R181" i="2"/>
  <c r="X181" i="2" s="1"/>
  <c r="Y181" i="2" s="1"/>
  <c r="R179" i="2"/>
  <c r="X179" i="2" s="1"/>
  <c r="Y179" i="2" s="1"/>
  <c r="R178" i="2"/>
  <c r="X178" i="2" s="1"/>
  <c r="Y178" i="2" s="1"/>
  <c r="R177" i="2"/>
  <c r="X177" i="2" s="1"/>
  <c r="Y177" i="2" s="1"/>
  <c r="R176" i="2"/>
  <c r="X176" i="2" s="1"/>
  <c r="Y176" i="2" s="1"/>
  <c r="R175" i="2"/>
  <c r="X175" i="2" s="1"/>
  <c r="Y175" i="2" s="1"/>
  <c r="R174" i="2"/>
  <c r="X174" i="2" s="1"/>
  <c r="Y174" i="2" s="1"/>
  <c r="R173" i="2"/>
  <c r="X173" i="2" s="1"/>
  <c r="Y173" i="2" s="1"/>
  <c r="R172" i="2"/>
  <c r="X172" i="2" s="1"/>
  <c r="Y172" i="2" s="1"/>
  <c r="R171" i="2"/>
  <c r="X171" i="2" s="1"/>
  <c r="Y171" i="2" s="1"/>
  <c r="Q124" i="2"/>
  <c r="Q152" i="2"/>
  <c r="Q135" i="2"/>
  <c r="Q139" i="2"/>
  <c r="Q111" i="2"/>
  <c r="Q84" i="2"/>
  <c r="Q73" i="2"/>
  <c r="Q67" i="2"/>
  <c r="V130" i="2"/>
  <c r="X130" i="2"/>
  <c r="Y130" i="2" s="1"/>
  <c r="R166" i="2"/>
  <c r="X166" i="2" s="1"/>
  <c r="Y166" i="2" s="1"/>
  <c r="R167" i="2"/>
  <c r="X167" i="2" s="1"/>
  <c r="Y167" i="2" s="1"/>
  <c r="R165" i="2"/>
  <c r="X165" i="2" s="1"/>
  <c r="Y165" i="2" s="1"/>
  <c r="R44" i="2"/>
  <c r="V44" i="2" s="1"/>
  <c r="R38" i="2"/>
  <c r="V38" i="2" s="1"/>
  <c r="R42" i="2"/>
  <c r="V42" i="2" s="1"/>
  <c r="V18" i="2"/>
  <c r="V15" i="2"/>
  <c r="R36" i="2"/>
  <c r="R35" i="2"/>
  <c r="V9" i="2"/>
  <c r="R317" i="2"/>
  <c r="X317" i="2" s="1"/>
  <c r="Y317" i="2" s="1"/>
  <c r="R24" i="2"/>
  <c r="V24" i="2" s="1"/>
  <c r="R55" i="2"/>
  <c r="V55" i="2" s="1"/>
  <c r="R29" i="2"/>
  <c r="V29" i="2" s="1"/>
  <c r="R312" i="2"/>
  <c r="V312" i="2" s="1"/>
  <c r="R50" i="2"/>
  <c r="V50" i="2" s="1"/>
  <c r="R484" i="2"/>
  <c r="X484" i="2" s="1"/>
  <c r="Y484" i="2" s="1"/>
  <c r="R483" i="2"/>
  <c r="X483" i="2" s="1"/>
  <c r="Y483" i="2" s="1"/>
  <c r="X323" i="2"/>
  <c r="Y323" i="2" s="1"/>
  <c r="Q298" i="2"/>
  <c r="Q311" i="2"/>
  <c r="R269" i="2"/>
  <c r="X269" i="2" s="1"/>
  <c r="R271" i="2"/>
  <c r="X271" i="2" s="1"/>
  <c r="X284" i="2"/>
  <c r="Y284" i="2" s="1"/>
  <c r="AB408" i="2"/>
  <c r="S43" i="2"/>
  <c r="X338" i="2"/>
  <c r="Y338" i="2" s="1"/>
  <c r="X349" i="2"/>
  <c r="Y349" i="2" s="1"/>
  <c r="X392" i="2"/>
  <c r="Y392" i="2" s="1"/>
  <c r="X347" i="2"/>
  <c r="Y347" i="2" s="1"/>
  <c r="X337" i="2"/>
  <c r="Y337" i="2" s="1"/>
  <c r="X352" i="2"/>
  <c r="Y352" i="2" s="1"/>
  <c r="X335" i="2"/>
  <c r="Y335" i="2" s="1"/>
  <c r="X391" i="2"/>
  <c r="Y391" i="2" s="1"/>
  <c r="X348" i="2"/>
  <c r="Y348" i="2" s="1"/>
  <c r="X336" i="2"/>
  <c r="Y336" i="2" s="1"/>
  <c r="X255" i="2"/>
  <c r="Y255" i="2" s="1"/>
  <c r="R286" i="2"/>
  <c r="Q658" i="2"/>
  <c r="Q591" i="2"/>
  <c r="X591" i="2" s="1"/>
  <c r="Y591" i="2" s="1"/>
  <c r="R285" i="2"/>
  <c r="R287" i="2"/>
  <c r="R288" i="2"/>
  <c r="Q651" i="2"/>
  <c r="R320" i="2"/>
  <c r="Q676" i="2"/>
  <c r="R259" i="2"/>
  <c r="R258" i="2"/>
  <c r="R256" i="2"/>
  <c r="R257" i="2"/>
  <c r="B3" i="1"/>
  <c r="B4" i="1" s="1"/>
  <c r="B5" i="1" s="1"/>
  <c r="A19" i="11" l="1"/>
  <c r="A20" i="11" s="1"/>
  <c r="A21" i="11" s="1"/>
  <c r="A22" i="11" s="1"/>
  <c r="A23" i="11" s="1"/>
  <c r="A24" i="11" s="1"/>
  <c r="A25" i="11" s="1"/>
  <c r="A26" i="11" s="1"/>
  <c r="A27" i="11" s="1"/>
  <c r="A28" i="11" s="1"/>
  <c r="T7" i="11"/>
  <c r="D13" i="12"/>
  <c r="X420" i="2"/>
  <c r="Y420" i="2" s="1"/>
  <c r="X419" i="2"/>
  <c r="Y419" i="2" s="1"/>
  <c r="S417" i="2"/>
  <c r="X417" i="2" s="1"/>
  <c r="X312" i="2"/>
  <c r="Y312" i="2" s="1"/>
  <c r="AB312" i="2" s="1"/>
  <c r="U67" i="2"/>
  <c r="X67" i="2"/>
  <c r="Y67" i="2" s="1"/>
  <c r="X73" i="2"/>
  <c r="Y73" i="2" s="1"/>
  <c r="U73" i="2"/>
  <c r="U124" i="2"/>
  <c r="X124" i="2"/>
  <c r="Y124" i="2" s="1"/>
  <c r="X84" i="2"/>
  <c r="Y84" i="2" s="1"/>
  <c r="U84" i="2"/>
  <c r="S134" i="2"/>
  <c r="S132" i="2"/>
  <c r="S131" i="2"/>
  <c r="S133" i="2"/>
  <c r="V317" i="2"/>
  <c r="U111" i="2"/>
  <c r="X111" i="2"/>
  <c r="Y111" i="2" s="1"/>
  <c r="R79" i="2"/>
  <c r="R74" i="2"/>
  <c r="X139" i="2"/>
  <c r="Y139" i="2" s="1"/>
  <c r="U139" i="2"/>
  <c r="S128" i="2"/>
  <c r="S126" i="2"/>
  <c r="S129" i="2"/>
  <c r="S127" i="2"/>
  <c r="U135" i="2"/>
  <c r="X135" i="2"/>
  <c r="Y135" i="2" s="1"/>
  <c r="S28" i="2"/>
  <c r="S26" i="2"/>
  <c r="S53" i="2"/>
  <c r="S51" i="2"/>
  <c r="S27" i="2"/>
  <c r="S25" i="2"/>
  <c r="S54" i="2"/>
  <c r="S52" i="2"/>
  <c r="S13" i="2"/>
  <c r="AB13" i="2" s="1"/>
  <c r="S12" i="2"/>
  <c r="S14" i="2"/>
  <c r="S58" i="2"/>
  <c r="S56" i="2"/>
  <c r="S59" i="2"/>
  <c r="S57" i="2"/>
  <c r="S32" i="2"/>
  <c r="S30" i="2"/>
  <c r="S33" i="2"/>
  <c r="S31" i="2"/>
  <c r="S47" i="2"/>
  <c r="S45" i="2"/>
  <c r="S48" i="2"/>
  <c r="S46" i="2"/>
  <c r="S16" i="2"/>
  <c r="S17" i="2"/>
  <c r="S22" i="2"/>
  <c r="S20" i="2"/>
  <c r="S19" i="2"/>
  <c r="S21" i="2"/>
  <c r="S41" i="2"/>
  <c r="S39" i="2"/>
  <c r="S40" i="2"/>
  <c r="AB35" i="2"/>
  <c r="V35" i="2"/>
  <c r="AB43" i="2"/>
  <c r="W43" i="2"/>
  <c r="V36" i="2"/>
  <c r="S260" i="2"/>
  <c r="X311" i="2"/>
  <c r="Y311" i="2" s="1"/>
  <c r="U311" i="2"/>
  <c r="S316" i="2"/>
  <c r="S314" i="2"/>
  <c r="S315" i="2"/>
  <c r="S313" i="2"/>
  <c r="S321" i="2"/>
  <c r="S318" i="2"/>
  <c r="S319" i="2"/>
  <c r="S322" i="2"/>
  <c r="X298" i="2"/>
  <c r="Y298" i="2" s="1"/>
  <c r="U298" i="2"/>
  <c r="V271" i="2"/>
  <c r="Y271" i="2"/>
  <c r="V269" i="2"/>
  <c r="Y269" i="2"/>
  <c r="R273" i="2"/>
  <c r="R278" i="2"/>
  <c r="U280" i="2"/>
  <c r="S270" i="2"/>
  <c r="T2" i="2"/>
  <c r="X651" i="2"/>
  <c r="Y651" i="2" s="1"/>
  <c r="X288" i="2"/>
  <c r="Y288" i="2" s="1"/>
  <c r="X676" i="2"/>
  <c r="Y676" i="2" s="1"/>
  <c r="X287" i="2"/>
  <c r="Y287" i="2" s="1"/>
  <c r="X257" i="2"/>
  <c r="Y257" i="2" s="1"/>
  <c r="X658" i="2"/>
  <c r="Y658" i="2" s="1"/>
  <c r="X259" i="2"/>
  <c r="Y259" i="2" s="1"/>
  <c r="X256" i="2"/>
  <c r="Y256" i="2" s="1"/>
  <c r="X286" i="2"/>
  <c r="Y286" i="2" s="1"/>
  <c r="X258" i="2"/>
  <c r="Y258" i="2" s="1"/>
  <c r="X320" i="2"/>
  <c r="Y320" i="2" s="1"/>
  <c r="X285" i="2"/>
  <c r="Y285" i="2" s="1"/>
  <c r="R538" i="2"/>
  <c r="R644" i="2"/>
  <c r="R632" i="2"/>
  <c r="R594" i="2"/>
  <c r="R631" i="2"/>
  <c r="R638" i="2"/>
  <c r="R630" i="2"/>
  <c r="R599" i="2"/>
  <c r="R634" i="2"/>
  <c r="R597" i="2"/>
  <c r="R627" i="2"/>
  <c r="R592" i="2"/>
  <c r="R628" i="2"/>
  <c r="R645" i="2"/>
  <c r="R598" i="2"/>
  <c r="R647" i="2"/>
  <c r="R596" i="2"/>
  <c r="R593" i="2"/>
  <c r="R642" i="2"/>
  <c r="R595" i="2"/>
  <c r="R485" i="2"/>
  <c r="R635" i="2"/>
  <c r="R643" i="2"/>
  <c r="R539" i="2"/>
  <c r="R600" i="2"/>
  <c r="R637" i="2"/>
  <c r="R590" i="2"/>
  <c r="R646" i="2"/>
  <c r="R648" i="2"/>
  <c r="R540" i="2"/>
  <c r="R641" i="2"/>
  <c r="R536" i="2"/>
  <c r="R629" i="2"/>
  <c r="R537" i="2"/>
  <c r="R510" i="2"/>
  <c r="R511" i="2"/>
  <c r="R626" i="2"/>
  <c r="R639" i="2"/>
  <c r="R625" i="2"/>
  <c r="B6" i="1"/>
  <c r="B7" i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B398" i="1" s="1"/>
  <c r="B399" i="1" s="1"/>
  <c r="B400" i="1" s="1"/>
  <c r="B401" i="1" s="1"/>
  <c r="B402" i="1" s="1"/>
  <c r="B403" i="1" s="1"/>
  <c r="B404" i="1" s="1"/>
  <c r="B405" i="1" s="1"/>
  <c r="B406" i="1" s="1"/>
  <c r="B407" i="1" s="1"/>
  <c r="B408" i="1" s="1"/>
  <c r="B409" i="1" s="1"/>
  <c r="B410" i="1" s="1"/>
  <c r="B411" i="1" s="1"/>
  <c r="B412" i="1" s="1"/>
  <c r="B413" i="1" s="1"/>
  <c r="B414" i="1" s="1"/>
  <c r="B415" i="1" s="1"/>
  <c r="B416" i="1" s="1"/>
  <c r="B417" i="1" s="1"/>
  <c r="B418" i="1" s="1"/>
  <c r="B419" i="1" s="1"/>
  <c r="B420" i="1" s="1"/>
  <c r="B421" i="1" s="1"/>
  <c r="B422" i="1" s="1"/>
  <c r="B423" i="1" s="1"/>
  <c r="B424" i="1" s="1"/>
  <c r="B425" i="1" s="1"/>
  <c r="B426" i="1" s="1"/>
  <c r="B427" i="1" s="1"/>
  <c r="B428" i="1" s="1"/>
  <c r="B429" i="1" s="1"/>
  <c r="B430" i="1" s="1"/>
  <c r="B431" i="1" s="1"/>
  <c r="B432" i="1" s="1"/>
  <c r="B433" i="1" s="1"/>
  <c r="B434" i="1" s="1"/>
  <c r="B435" i="1" s="1"/>
  <c r="B436" i="1" s="1"/>
  <c r="B437" i="1" s="1"/>
  <c r="B438" i="1" s="1"/>
  <c r="B439" i="1" s="1"/>
  <c r="B440" i="1" s="1"/>
  <c r="B441" i="1" s="1"/>
  <c r="B442" i="1" s="1"/>
  <c r="B443" i="1" s="1"/>
  <c r="B444" i="1" s="1"/>
  <c r="B445" i="1" s="1"/>
  <c r="B446" i="1" s="1"/>
  <c r="B447" i="1" s="1"/>
  <c r="B448" i="1" s="1"/>
  <c r="B449" i="1" s="1"/>
  <c r="B450" i="1" s="1"/>
  <c r="B451" i="1" s="1"/>
  <c r="B452" i="1" s="1"/>
  <c r="B453" i="1" s="1"/>
  <c r="B454" i="1" s="1"/>
  <c r="B455" i="1" s="1"/>
  <c r="B456" i="1" s="1"/>
  <c r="B457" i="1" s="1"/>
  <c r="B458" i="1" s="1"/>
  <c r="B459" i="1" s="1"/>
  <c r="B460" i="1" s="1"/>
  <c r="B461" i="1" s="1"/>
  <c r="B462" i="1" s="1"/>
  <c r="B463" i="1" s="1"/>
  <c r="B464" i="1" s="1"/>
  <c r="B465" i="1" s="1"/>
  <c r="B466" i="1" s="1"/>
  <c r="B467" i="1" s="1"/>
  <c r="B468" i="1" s="1"/>
  <c r="B469" i="1" s="1"/>
  <c r="B470" i="1" s="1"/>
  <c r="B471" i="1" s="1"/>
  <c r="B472" i="1" s="1"/>
  <c r="B473" i="1" s="1"/>
  <c r="B474" i="1" s="1"/>
  <c r="B475" i="1" s="1"/>
  <c r="B476" i="1" s="1"/>
  <c r="B477" i="1" s="1"/>
  <c r="B478" i="1" s="1"/>
  <c r="B479" i="1" s="1"/>
  <c r="B480" i="1" s="1"/>
  <c r="B481" i="1" s="1"/>
  <c r="B482" i="1" s="1"/>
  <c r="B483" i="1" s="1"/>
  <c r="B484" i="1" s="1"/>
  <c r="B485" i="1" s="1"/>
  <c r="B486" i="1" s="1"/>
  <c r="B487" i="1" s="1"/>
  <c r="B488" i="1" s="1"/>
  <c r="B489" i="1" s="1"/>
  <c r="B490" i="1" s="1"/>
  <c r="B491" i="1" s="1"/>
  <c r="B492" i="1" s="1"/>
  <c r="B493" i="1" s="1"/>
  <c r="B494" i="1" s="1"/>
  <c r="B495" i="1" s="1"/>
  <c r="B496" i="1" s="1"/>
  <c r="B497" i="1" s="1"/>
  <c r="B498" i="1" s="1"/>
  <c r="B499" i="1" s="1"/>
  <c r="B500" i="1" s="1"/>
  <c r="B501" i="1" s="1"/>
  <c r="B502" i="1" s="1"/>
  <c r="B503" i="1" s="1"/>
  <c r="B504" i="1" s="1"/>
  <c r="B505" i="1" s="1"/>
  <c r="B506" i="1" s="1"/>
  <c r="B507" i="1" s="1"/>
  <c r="B508" i="1" s="1"/>
  <c r="B509" i="1" s="1"/>
  <c r="B510" i="1" s="1"/>
  <c r="B511" i="1" s="1"/>
  <c r="B512" i="1" s="1"/>
  <c r="B513" i="1" s="1"/>
  <c r="B514" i="1" s="1"/>
  <c r="B515" i="1" s="1"/>
  <c r="B516" i="1" s="1"/>
  <c r="B517" i="1" s="1"/>
  <c r="B518" i="1" s="1"/>
  <c r="B519" i="1" s="1"/>
  <c r="B520" i="1" s="1"/>
  <c r="B521" i="1" s="1"/>
  <c r="B522" i="1" s="1"/>
  <c r="B523" i="1" s="1"/>
  <c r="B524" i="1" s="1"/>
  <c r="B525" i="1" s="1"/>
  <c r="B526" i="1" s="1"/>
  <c r="B527" i="1" s="1"/>
  <c r="B528" i="1" s="1"/>
  <c r="B529" i="1" s="1"/>
  <c r="B530" i="1" s="1"/>
  <c r="B531" i="1" s="1"/>
  <c r="B532" i="1" s="1"/>
  <c r="B533" i="1" s="1"/>
  <c r="B534" i="1" s="1"/>
  <c r="B535" i="1" s="1"/>
  <c r="B536" i="1" s="1"/>
  <c r="B537" i="1" s="1"/>
  <c r="B538" i="1" s="1"/>
  <c r="B539" i="1" s="1"/>
  <c r="B540" i="1" s="1"/>
  <c r="B541" i="1" s="1"/>
  <c r="B542" i="1" s="1"/>
  <c r="B543" i="1" s="1"/>
  <c r="B544" i="1" s="1"/>
  <c r="B545" i="1" s="1"/>
  <c r="B546" i="1" s="1"/>
  <c r="B547" i="1" s="1"/>
  <c r="B548" i="1" s="1"/>
  <c r="B549" i="1" s="1"/>
  <c r="B550" i="1" s="1"/>
  <c r="B551" i="1" s="1"/>
  <c r="B552" i="1" s="1"/>
  <c r="B553" i="1" s="1"/>
  <c r="B554" i="1" s="1"/>
  <c r="B555" i="1" s="1"/>
  <c r="B556" i="1" s="1"/>
  <c r="B557" i="1" s="1"/>
  <c r="B558" i="1" s="1"/>
  <c r="B559" i="1" s="1"/>
  <c r="B560" i="1" s="1"/>
  <c r="B561" i="1" s="1"/>
  <c r="B562" i="1" s="1"/>
  <c r="B563" i="1" s="1"/>
  <c r="B564" i="1" s="1"/>
  <c r="B565" i="1" s="1"/>
  <c r="B566" i="1" s="1"/>
  <c r="B567" i="1" s="1"/>
  <c r="B568" i="1" s="1"/>
  <c r="B569" i="1" s="1"/>
  <c r="B570" i="1" s="1"/>
  <c r="B571" i="1" s="1"/>
  <c r="B572" i="1" s="1"/>
  <c r="B573" i="1" s="1"/>
  <c r="B574" i="1" s="1"/>
  <c r="B575" i="1" s="1"/>
  <c r="B576" i="1" s="1"/>
  <c r="B577" i="1" s="1"/>
  <c r="B578" i="1" s="1"/>
  <c r="B579" i="1" s="1"/>
  <c r="B580" i="1" s="1"/>
  <c r="B581" i="1" s="1"/>
  <c r="B582" i="1" s="1"/>
  <c r="B583" i="1" s="1"/>
  <c r="B584" i="1" s="1"/>
  <c r="B585" i="1" s="1"/>
  <c r="B586" i="1" s="1"/>
  <c r="B587" i="1" s="1"/>
  <c r="B588" i="1" s="1"/>
  <c r="B589" i="1" s="1"/>
  <c r="B590" i="1" s="1"/>
  <c r="B591" i="1" s="1"/>
  <c r="B592" i="1" s="1"/>
  <c r="B593" i="1" s="1"/>
  <c r="B594" i="1" s="1"/>
  <c r="B595" i="1" s="1"/>
  <c r="B596" i="1" s="1"/>
  <c r="B597" i="1" s="1"/>
  <c r="B598" i="1" s="1"/>
  <c r="B599" i="1" s="1"/>
  <c r="B600" i="1" s="1"/>
  <c r="B601" i="1" s="1"/>
  <c r="B602" i="1" s="1"/>
  <c r="B603" i="1" s="1"/>
  <c r="B604" i="1" s="1"/>
  <c r="B605" i="1" s="1"/>
  <c r="B606" i="1" s="1"/>
  <c r="B607" i="1" s="1"/>
  <c r="B608" i="1" s="1"/>
  <c r="B609" i="1" s="1"/>
  <c r="B610" i="1" s="1"/>
  <c r="B611" i="1" s="1"/>
  <c r="B612" i="1" s="1"/>
  <c r="B613" i="1" s="1"/>
  <c r="B614" i="1" s="1"/>
  <c r="B615" i="1" s="1"/>
  <c r="B616" i="1" s="1"/>
  <c r="B617" i="1" s="1"/>
  <c r="B618" i="1" s="1"/>
  <c r="B619" i="1" s="1"/>
  <c r="B620" i="1" s="1"/>
  <c r="B621" i="1" s="1"/>
  <c r="B622" i="1" s="1"/>
  <c r="B623" i="1" s="1"/>
  <c r="B624" i="1" s="1"/>
  <c r="B625" i="1" s="1"/>
  <c r="B626" i="1" s="1"/>
  <c r="B627" i="1" s="1"/>
  <c r="M392" i="2"/>
  <c r="M284" i="2"/>
  <c r="A29" i="11" l="1"/>
  <c r="A30" i="11" s="1"/>
  <c r="A31" i="11" s="1"/>
  <c r="A32" i="11" s="1"/>
  <c r="A33" i="11" s="1"/>
  <c r="A34" i="11" s="1"/>
  <c r="A35" i="11" s="1"/>
  <c r="A36" i="11" s="1"/>
  <c r="A37" i="11" s="1"/>
  <c r="A38" i="11" s="1"/>
  <c r="Y417" i="2"/>
  <c r="AB417" i="2"/>
  <c r="S76" i="2"/>
  <c r="S78" i="2"/>
  <c r="S75" i="2"/>
  <c r="S77" i="2"/>
  <c r="S82" i="2"/>
  <c r="S81" i="2"/>
  <c r="S83" i="2"/>
  <c r="S80" i="2"/>
  <c r="X133" i="2"/>
  <c r="Y133" i="2" s="1"/>
  <c r="W133" i="2"/>
  <c r="X127" i="2"/>
  <c r="Y127" i="2" s="1"/>
  <c r="W127" i="2"/>
  <c r="X74" i="2"/>
  <c r="Y74" i="2" s="1"/>
  <c r="AB74" i="2" s="1"/>
  <c r="V74" i="2"/>
  <c r="W131" i="2"/>
  <c r="X131" i="2"/>
  <c r="X129" i="2"/>
  <c r="Y129" i="2" s="1"/>
  <c r="W129" i="2"/>
  <c r="X79" i="2"/>
  <c r="Y79" i="2" s="1"/>
  <c r="V79" i="2"/>
  <c r="W132" i="2"/>
  <c r="X132" i="2"/>
  <c r="Y132" i="2" s="1"/>
  <c r="W126" i="2"/>
  <c r="X126" i="2"/>
  <c r="Y126" i="2" s="1"/>
  <c r="AB126" i="2" s="1"/>
  <c r="W134" i="2"/>
  <c r="X134" i="2"/>
  <c r="Y134" i="2" s="1"/>
  <c r="W128" i="2"/>
  <c r="X128" i="2"/>
  <c r="Y128" i="2" s="1"/>
  <c r="W41" i="2"/>
  <c r="W33" i="2"/>
  <c r="AB25" i="2"/>
  <c r="W25" i="2"/>
  <c r="W21" i="2"/>
  <c r="W46" i="2"/>
  <c r="W30" i="2"/>
  <c r="W27" i="2"/>
  <c r="W32" i="2"/>
  <c r="AB51" i="2"/>
  <c r="W51" i="2"/>
  <c r="W16" i="2"/>
  <c r="AB16" i="2"/>
  <c r="W58" i="2"/>
  <c r="AB20" i="2"/>
  <c r="W20" i="2"/>
  <c r="AB45" i="2"/>
  <c r="W45" i="2"/>
  <c r="W57" i="2"/>
  <c r="W53" i="2"/>
  <c r="AB40" i="2"/>
  <c r="W40" i="2"/>
  <c r="W22" i="2"/>
  <c r="W47" i="2"/>
  <c r="W59" i="2"/>
  <c r="W52" i="2"/>
  <c r="W26" i="2"/>
  <c r="AB17" i="2"/>
  <c r="W17" i="2"/>
  <c r="W31" i="2"/>
  <c r="W56" i="2"/>
  <c r="W54" i="2"/>
  <c r="W28" i="2"/>
  <c r="X273" i="2"/>
  <c r="Y273" i="2" s="1"/>
  <c r="X278" i="2"/>
  <c r="Y278" i="2" s="1"/>
  <c r="X270" i="2"/>
  <c r="Y270" i="2" s="1"/>
  <c r="AB270" i="2" s="1"/>
  <c r="X322" i="2"/>
  <c r="Y322" i="2" s="1"/>
  <c r="W322" i="2"/>
  <c r="X314" i="2"/>
  <c r="Y314" i="2" s="1"/>
  <c r="W314" i="2"/>
  <c r="X313" i="2"/>
  <c r="Y313" i="2" s="1"/>
  <c r="AB313" i="2" s="1"/>
  <c r="W313" i="2"/>
  <c r="X315" i="2"/>
  <c r="Y315" i="2" s="1"/>
  <c r="W315" i="2"/>
  <c r="X319" i="2"/>
  <c r="Y319" i="2" s="1"/>
  <c r="W319" i="2"/>
  <c r="X316" i="2"/>
  <c r="Y316" i="2" s="1"/>
  <c r="W316" i="2"/>
  <c r="X318" i="2"/>
  <c r="W318" i="2"/>
  <c r="X321" i="2"/>
  <c r="Y321" i="2" s="1"/>
  <c r="W321" i="2"/>
  <c r="S276" i="2"/>
  <c r="S277" i="2"/>
  <c r="S275" i="2"/>
  <c r="S274" i="2"/>
  <c r="S282" i="2"/>
  <c r="S279" i="2"/>
  <c r="X279" i="2" s="1"/>
  <c r="Y279" i="2" s="1"/>
  <c r="S281" i="2"/>
  <c r="X281" i="2" s="1"/>
  <c r="Y281" i="2" s="1"/>
  <c r="AB281" i="2" s="1"/>
  <c r="S280" i="2"/>
  <c r="X280" i="2" s="1"/>
  <c r="Y280" i="2" s="1"/>
  <c r="V281" i="2"/>
  <c r="W270" i="2"/>
  <c r="X629" i="2"/>
  <c r="Y629" i="2" s="1"/>
  <c r="X643" i="2"/>
  <c r="Y643" i="2" s="1"/>
  <c r="X628" i="2"/>
  <c r="Y628" i="2" s="1"/>
  <c r="X597" i="2"/>
  <c r="Y597" i="2" s="1"/>
  <c r="X638" i="2"/>
  <c r="Y638" i="2" s="1"/>
  <c r="X263" i="2"/>
  <c r="Y263" i="2" s="1"/>
  <c r="X511" i="2"/>
  <c r="Y511" i="2" s="1"/>
  <c r="X536" i="2"/>
  <c r="Y536" i="2" s="1"/>
  <c r="X590" i="2"/>
  <c r="Y590" i="2" s="1"/>
  <c r="X485" i="2"/>
  <c r="Y485" i="2" s="1"/>
  <c r="X592" i="2"/>
  <c r="Y592" i="2" s="1"/>
  <c r="X594" i="2"/>
  <c r="Y594" i="2" s="1"/>
  <c r="Y261" i="2"/>
  <c r="X639" i="2"/>
  <c r="Y639" i="2" s="1"/>
  <c r="X510" i="2"/>
  <c r="Y510" i="2" s="1"/>
  <c r="X641" i="2"/>
  <c r="Y641" i="2" s="1"/>
  <c r="X637" i="2"/>
  <c r="Y637" i="2" s="1"/>
  <c r="X595" i="2"/>
  <c r="Y595" i="2" s="1"/>
  <c r="X647" i="2"/>
  <c r="Y647" i="2" s="1"/>
  <c r="X627" i="2"/>
  <c r="Y627" i="2" s="1"/>
  <c r="X634" i="2"/>
  <c r="Y634" i="2" s="1"/>
  <c r="X632" i="2"/>
  <c r="Y632" i="2" s="1"/>
  <c r="X260" i="2"/>
  <c r="Y260" i="2" s="1"/>
  <c r="X537" i="2"/>
  <c r="Y537" i="2" s="1"/>
  <c r="X540" i="2"/>
  <c r="Y540" i="2" s="1"/>
  <c r="X600" i="2"/>
  <c r="Y600" i="2" s="1"/>
  <c r="X642" i="2"/>
  <c r="Y642" i="2" s="1"/>
  <c r="X598" i="2"/>
  <c r="Y598" i="2" s="1"/>
  <c r="X599" i="2"/>
  <c r="Y599" i="2" s="1"/>
  <c r="X645" i="2"/>
  <c r="Y645" i="2" s="1"/>
  <c r="X644" i="2"/>
  <c r="Y644" i="2" s="1"/>
  <c r="X538" i="2"/>
  <c r="Y538" i="2" s="1"/>
  <c r="X648" i="2"/>
  <c r="Y648" i="2" s="1"/>
  <c r="X593" i="2"/>
  <c r="Y593" i="2" s="1"/>
  <c r="X630" i="2"/>
  <c r="Y630" i="2" s="1"/>
  <c r="X539" i="2"/>
  <c r="Y539" i="2" s="1"/>
  <c r="X596" i="2"/>
  <c r="Y596" i="2" s="1"/>
  <c r="X262" i="2"/>
  <c r="Y262" i="2" s="1"/>
  <c r="X625" i="2"/>
  <c r="Y625" i="2" s="1"/>
  <c r="X626" i="2"/>
  <c r="Y626" i="2" s="1"/>
  <c r="X646" i="2"/>
  <c r="Y646" i="2" s="1"/>
  <c r="X635" i="2"/>
  <c r="Y635" i="2" s="1"/>
  <c r="X631" i="2"/>
  <c r="Y631" i="2" s="1"/>
  <c r="AA2" i="2"/>
  <c r="A39" i="11" l="1"/>
  <c r="A40" i="11" s="1"/>
  <c r="A41" i="11" s="1"/>
  <c r="A42" i="11" s="1"/>
  <c r="A43" i="11" s="1"/>
  <c r="A44" i="11" s="1"/>
  <c r="A45" i="11" s="1"/>
  <c r="X81" i="2"/>
  <c r="Y81" i="2" s="1"/>
  <c r="W81" i="2"/>
  <c r="X82" i="2"/>
  <c r="Y82" i="2" s="1"/>
  <c r="W82" i="2"/>
  <c r="Y131" i="2"/>
  <c r="AB131" i="2"/>
  <c r="X77" i="2"/>
  <c r="Y77" i="2" s="1"/>
  <c r="W77" i="2"/>
  <c r="X75" i="2"/>
  <c r="Y75" i="2" s="1"/>
  <c r="AB75" i="2" s="1"/>
  <c r="W75" i="2"/>
  <c r="X80" i="2"/>
  <c r="W80" i="2"/>
  <c r="X78" i="2"/>
  <c r="Y78" i="2" s="1"/>
  <c r="W78" i="2"/>
  <c r="X83" i="2"/>
  <c r="Y83" i="2" s="1"/>
  <c r="W83" i="2"/>
  <c r="X76" i="2"/>
  <c r="Y76" i="2" s="1"/>
  <c r="W76" i="2"/>
  <c r="AB30" i="2"/>
  <c r="AB56" i="2"/>
  <c r="X277" i="2"/>
  <c r="Y277" i="2" s="1"/>
  <c r="X276" i="2"/>
  <c r="Y276" i="2" s="1"/>
  <c r="X274" i="2"/>
  <c r="Y274" i="2" s="1"/>
  <c r="X275" i="2"/>
  <c r="Y275" i="2" s="1"/>
  <c r="Y318" i="2"/>
  <c r="AB318" i="2"/>
  <c r="X282" i="2"/>
  <c r="Y282" i="2" s="1"/>
  <c r="AB282" i="2" s="1"/>
  <c r="W282" i="2"/>
  <c r="AB2" i="2"/>
  <c r="AA3" i="2"/>
  <c r="A3" i="2"/>
  <c r="A4" i="2" s="1"/>
  <c r="A46" i="11" l="1"/>
  <c r="A47" i="11" s="1"/>
  <c r="A48" i="11" s="1"/>
  <c r="A49" i="11" s="1"/>
  <c r="A50" i="11" s="1"/>
  <c r="A51" i="11" s="1"/>
  <c r="A52" i="11" s="1"/>
  <c r="A53" i="11" s="1"/>
  <c r="A54" i="11" s="1"/>
  <c r="A55" i="11" s="1"/>
  <c r="A56" i="11" s="1"/>
  <c r="A57" i="11" s="1"/>
  <c r="A58" i="11" s="1"/>
  <c r="A59" i="11" s="1"/>
  <c r="A60" i="11" s="1"/>
  <c r="A61" i="11" s="1"/>
  <c r="A62" i="11" s="1"/>
  <c r="A63" i="11" s="1"/>
  <c r="A64" i="11" s="1"/>
  <c r="A65" i="11" s="1"/>
  <c r="A66" i="11" s="1"/>
  <c r="A67" i="11" s="1"/>
  <c r="R108" i="2"/>
  <c r="R105" i="2"/>
  <c r="R102" i="2"/>
  <c r="R99" i="2"/>
  <c r="R96" i="2"/>
  <c r="R93" i="2"/>
  <c r="R90" i="2"/>
  <c r="R87" i="2"/>
  <c r="R95" i="2"/>
  <c r="R92" i="2"/>
  <c r="R89" i="2"/>
  <c r="R86" i="2"/>
  <c r="R94" i="2"/>
  <c r="R91" i="2"/>
  <c r="R88" i="2"/>
  <c r="R85" i="2"/>
  <c r="R110" i="2"/>
  <c r="R109" i="2"/>
  <c r="R104" i="2"/>
  <c r="R103" i="2"/>
  <c r="R98" i="2"/>
  <c r="R97" i="2"/>
  <c r="R107" i="2"/>
  <c r="R106" i="2"/>
  <c r="R101" i="2"/>
  <c r="R100" i="2"/>
  <c r="R116" i="2"/>
  <c r="V116" i="2" s="1"/>
  <c r="R112" i="2"/>
  <c r="R119" i="2"/>
  <c r="V119" i="2" s="1"/>
  <c r="R137" i="2"/>
  <c r="R163" i="2"/>
  <c r="R160" i="2"/>
  <c r="R157" i="2"/>
  <c r="R162" i="2"/>
  <c r="R159" i="2"/>
  <c r="R161" i="2"/>
  <c r="R158" i="2"/>
  <c r="R136" i="2"/>
  <c r="R138" i="2"/>
  <c r="R69" i="2"/>
  <c r="R72" i="2"/>
  <c r="R71" i="2"/>
  <c r="R68" i="2"/>
  <c r="R70" i="2"/>
  <c r="Y80" i="2"/>
  <c r="AB80" i="2"/>
  <c r="A5" i="2"/>
  <c r="A6" i="2" s="1"/>
  <c r="A7" i="2" s="1"/>
  <c r="A8" i="2" s="1"/>
  <c r="A9" i="2" s="1"/>
  <c r="R150" i="2"/>
  <c r="R147" i="2"/>
  <c r="R143" i="2"/>
  <c r="R140" i="2"/>
  <c r="R149" i="2"/>
  <c r="R145" i="2"/>
  <c r="R151" i="2"/>
  <c r="R144" i="2"/>
  <c r="R142" i="2"/>
  <c r="R148" i="2"/>
  <c r="R141" i="2"/>
  <c r="R306" i="2"/>
  <c r="V306" i="2" s="1"/>
  <c r="R299" i="2"/>
  <c r="R303" i="2"/>
  <c r="V303" i="2" s="1"/>
  <c r="AA6" i="2"/>
  <c r="AB6" i="2" s="1"/>
  <c r="A68" i="11" l="1"/>
  <c r="A69" i="11" s="1"/>
  <c r="A70" i="11" s="1"/>
  <c r="A71" i="11" s="1"/>
  <c r="A72" i="11" s="1"/>
  <c r="A73" i="11" s="1"/>
  <c r="A74" i="11" s="1"/>
  <c r="A75" i="11" s="1"/>
  <c r="A76" i="11" s="1"/>
  <c r="A77" i="11" s="1"/>
  <c r="A78" i="11" s="1"/>
  <c r="A79" i="11" s="1"/>
  <c r="A80" i="11" s="1"/>
  <c r="A81" i="11" s="1"/>
  <c r="A82" i="11" s="1"/>
  <c r="A83" i="11" s="1"/>
  <c r="A84" i="11" s="1"/>
  <c r="A85" i="11" s="1"/>
  <c r="A86" i="11" s="1"/>
  <c r="A87" i="11" s="1"/>
  <c r="A88" i="11" s="1"/>
  <c r="A89" i="11" s="1"/>
  <c r="A90" i="11" s="1"/>
  <c r="A91" i="11" s="1"/>
  <c r="A92" i="11" s="1"/>
  <c r="A93" i="11" s="1"/>
  <c r="A94" i="11" s="1"/>
  <c r="A95" i="11" s="1"/>
  <c r="A96" i="11" s="1"/>
  <c r="A97" i="11" s="1"/>
  <c r="A98" i="11" s="1"/>
  <c r="A99" i="11" s="1"/>
  <c r="A100" i="11" s="1"/>
  <c r="A101" i="11" s="1"/>
  <c r="A102" i="11" s="1"/>
  <c r="A103" i="11" s="1"/>
  <c r="A104" i="11" s="1"/>
  <c r="A105" i="11" s="1"/>
  <c r="A106" i="11" s="1"/>
  <c r="A107" i="11" s="1"/>
  <c r="A108" i="11" s="1"/>
  <c r="A109" i="11" s="1"/>
  <c r="A110" i="11" s="1"/>
  <c r="A111" i="11" s="1"/>
  <c r="A112" i="11" s="1"/>
  <c r="A113" i="11" s="1"/>
  <c r="A114" i="11" s="1"/>
  <c r="A115" i="11" s="1"/>
  <c r="A116" i="11" s="1"/>
  <c r="A117" i="11" s="1"/>
  <c r="A118" i="11" s="1"/>
  <c r="A119" i="11" s="1"/>
  <c r="V70" i="2"/>
  <c r="X70" i="2"/>
  <c r="Y70" i="2" s="1"/>
  <c r="AB70" i="2" s="1"/>
  <c r="X95" i="2"/>
  <c r="Y95" i="2" s="1"/>
  <c r="V95" i="2"/>
  <c r="X161" i="2"/>
  <c r="Y161" i="2" s="1"/>
  <c r="V161" i="2"/>
  <c r="V106" i="2"/>
  <c r="X106" i="2"/>
  <c r="Y106" i="2" s="1"/>
  <c r="X93" i="2"/>
  <c r="Y93" i="2" s="1"/>
  <c r="AB93" i="2" s="1"/>
  <c r="V93" i="2"/>
  <c r="S115" i="2"/>
  <c r="X115" i="2" s="1"/>
  <c r="Y115" i="2" s="1"/>
  <c r="S113" i="2"/>
  <c r="X113" i="2" s="1"/>
  <c r="Y113" i="2" s="1"/>
  <c r="S114" i="2"/>
  <c r="X114" i="2" s="1"/>
  <c r="Y114" i="2" s="1"/>
  <c r="AB114" i="2" s="1"/>
  <c r="X142" i="2"/>
  <c r="Y142" i="2" s="1"/>
  <c r="V142" i="2"/>
  <c r="V143" i="2"/>
  <c r="X143" i="2"/>
  <c r="Y143" i="2" s="1"/>
  <c r="V69" i="2"/>
  <c r="X69" i="2"/>
  <c r="Y69" i="2" s="1"/>
  <c r="AB69" i="2" s="1"/>
  <c r="X159" i="2"/>
  <c r="Y159" i="2" s="1"/>
  <c r="V159" i="2"/>
  <c r="X107" i="2"/>
  <c r="Y107" i="2" s="1"/>
  <c r="V107" i="2"/>
  <c r="X110" i="2"/>
  <c r="Y110" i="2" s="1"/>
  <c r="V110" i="2"/>
  <c r="X89" i="2"/>
  <c r="Y89" i="2" s="1"/>
  <c r="AB89" i="2" s="1"/>
  <c r="V89" i="2"/>
  <c r="X96" i="2"/>
  <c r="Y96" i="2" s="1"/>
  <c r="V96" i="2"/>
  <c r="S122" i="2"/>
  <c r="S120" i="2"/>
  <c r="X120" i="2" s="1"/>
  <c r="Y120" i="2" s="1"/>
  <c r="S121" i="2"/>
  <c r="S123" i="2"/>
  <c r="V150" i="2"/>
  <c r="X150" i="2"/>
  <c r="Y150" i="2" s="1"/>
  <c r="V157" i="2"/>
  <c r="X157" i="2"/>
  <c r="Y157" i="2" s="1"/>
  <c r="X98" i="2"/>
  <c r="Y98" i="2" s="1"/>
  <c r="V98" i="2"/>
  <c r="X148" i="2"/>
  <c r="Y148" i="2" s="1"/>
  <c r="V148" i="2"/>
  <c r="V140" i="2"/>
  <c r="X140" i="2"/>
  <c r="Y140" i="2" s="1"/>
  <c r="X72" i="2"/>
  <c r="Y72" i="2" s="1"/>
  <c r="AB72" i="2" s="1"/>
  <c r="V72" i="2"/>
  <c r="V137" i="2"/>
  <c r="X137" i="2"/>
  <c r="Y137" i="2" s="1"/>
  <c r="V109" i="2"/>
  <c r="X109" i="2"/>
  <c r="Y109" i="2" s="1"/>
  <c r="X86" i="2"/>
  <c r="Y86" i="2" s="1"/>
  <c r="AB86" i="2" s="1"/>
  <c r="V86" i="2"/>
  <c r="S118" i="2"/>
  <c r="S117" i="2"/>
  <c r="X144" i="2"/>
  <c r="Y144" i="2" s="1"/>
  <c r="V144" i="2"/>
  <c r="V147" i="2"/>
  <c r="X147" i="2"/>
  <c r="Y147" i="2" s="1"/>
  <c r="X162" i="2"/>
  <c r="Y162" i="2" s="1"/>
  <c r="V162" i="2"/>
  <c r="V97" i="2"/>
  <c r="X97" i="2"/>
  <c r="Y97" i="2" s="1"/>
  <c r="V85" i="2"/>
  <c r="X85" i="2"/>
  <c r="Y85" i="2" s="1"/>
  <c r="AB85" i="2" s="1"/>
  <c r="X92" i="2"/>
  <c r="Y92" i="2" s="1"/>
  <c r="AB92" i="2" s="1"/>
  <c r="V92" i="2"/>
  <c r="X99" i="2"/>
  <c r="Y99" i="2" s="1"/>
  <c r="V99" i="2"/>
  <c r="X151" i="2"/>
  <c r="Y151" i="2" s="1"/>
  <c r="V151" i="2"/>
  <c r="V138" i="2"/>
  <c r="X138" i="2"/>
  <c r="Y138" i="2" s="1"/>
  <c r="V88" i="2"/>
  <c r="X88" i="2"/>
  <c r="Y88" i="2" s="1"/>
  <c r="AB88" i="2" s="1"/>
  <c r="X102" i="2"/>
  <c r="Y102" i="2" s="1"/>
  <c r="V102" i="2"/>
  <c r="X145" i="2"/>
  <c r="Y145" i="2" s="1"/>
  <c r="V145" i="2"/>
  <c r="X68" i="2"/>
  <c r="Y68" i="2" s="1"/>
  <c r="V68" i="2"/>
  <c r="X136" i="2"/>
  <c r="Y136" i="2" s="1"/>
  <c r="V136" i="2"/>
  <c r="V160" i="2"/>
  <c r="X160" i="2"/>
  <c r="Y160" i="2" s="1"/>
  <c r="V100" i="2"/>
  <c r="X100" i="2"/>
  <c r="Y100" i="2" s="1"/>
  <c r="V103" i="2"/>
  <c r="X103" i="2"/>
  <c r="Y103" i="2" s="1"/>
  <c r="V91" i="2"/>
  <c r="X91" i="2"/>
  <c r="Y91" i="2" s="1"/>
  <c r="AB91" i="2" s="1"/>
  <c r="X87" i="2"/>
  <c r="Y87" i="2" s="1"/>
  <c r="AB87" i="2" s="1"/>
  <c r="V87" i="2"/>
  <c r="X105" i="2"/>
  <c r="Y105" i="2" s="1"/>
  <c r="V105" i="2"/>
  <c r="X141" i="2"/>
  <c r="Y141" i="2" s="1"/>
  <c r="V141" i="2"/>
  <c r="X149" i="2"/>
  <c r="Y149" i="2" s="1"/>
  <c r="V149" i="2"/>
  <c r="A10" i="2"/>
  <c r="A11" i="2" s="1"/>
  <c r="A12" i="2" s="1"/>
  <c r="A13" i="2" s="1"/>
  <c r="A14" i="2" s="1"/>
  <c r="X71" i="2"/>
  <c r="Y71" i="2" s="1"/>
  <c r="AB71" i="2" s="1"/>
  <c r="V71" i="2"/>
  <c r="X158" i="2"/>
  <c r="Y158" i="2" s="1"/>
  <c r="V158" i="2"/>
  <c r="V163" i="2"/>
  <c r="X163" i="2"/>
  <c r="Y163" i="2" s="1"/>
  <c r="X101" i="2"/>
  <c r="Y101" i="2" s="1"/>
  <c r="V101" i="2"/>
  <c r="X104" i="2"/>
  <c r="Y104" i="2" s="1"/>
  <c r="V104" i="2"/>
  <c r="V94" i="2"/>
  <c r="X94" i="2"/>
  <c r="Y94" i="2" s="1"/>
  <c r="AB94" i="2" s="1"/>
  <c r="X90" i="2"/>
  <c r="Y90" i="2" s="1"/>
  <c r="AB90" i="2" s="1"/>
  <c r="V90" i="2"/>
  <c r="X108" i="2"/>
  <c r="Y108" i="2" s="1"/>
  <c r="V108" i="2"/>
  <c r="S305" i="2"/>
  <c r="S304" i="2"/>
  <c r="S310" i="2"/>
  <c r="S308" i="2"/>
  <c r="S307" i="2"/>
  <c r="X307" i="2" s="1"/>
  <c r="Y307" i="2" s="1"/>
  <c r="S309" i="2"/>
  <c r="S301" i="2"/>
  <c r="X301" i="2" s="1"/>
  <c r="Y301" i="2" s="1"/>
  <c r="AB301" i="2" s="1"/>
  <c r="S302" i="2"/>
  <c r="X302" i="2" s="1"/>
  <c r="Y302" i="2" s="1"/>
  <c r="S300" i="2"/>
  <c r="X300" i="2" s="1"/>
  <c r="Y300" i="2" s="1"/>
  <c r="H6" i="8"/>
  <c r="H46" i="8"/>
  <c r="H45" i="8"/>
  <c r="H44" i="8"/>
  <c r="H43" i="8"/>
  <c r="H42" i="8"/>
  <c r="H34" i="8"/>
  <c r="H35" i="8"/>
  <c r="H36" i="8"/>
  <c r="H37" i="8"/>
  <c r="H38" i="8"/>
  <c r="H39" i="8"/>
  <c r="H40" i="8"/>
  <c r="H32" i="8"/>
  <c r="H31" i="8"/>
  <c r="H30" i="8"/>
  <c r="H29" i="8"/>
  <c r="H28" i="8"/>
  <c r="H27" i="8"/>
  <c r="H26" i="8"/>
  <c r="H25" i="8"/>
  <c r="H23" i="8"/>
  <c r="H22" i="8"/>
  <c r="H21" i="8"/>
  <c r="H20" i="8"/>
  <c r="H19" i="8"/>
  <c r="H18" i="8"/>
  <c r="H17" i="8"/>
  <c r="H16" i="8"/>
  <c r="H15" i="8"/>
  <c r="H13" i="8"/>
  <c r="H12" i="8"/>
  <c r="H11" i="8"/>
  <c r="H10" i="8"/>
  <c r="H9" i="8"/>
  <c r="H8" i="8"/>
  <c r="H7" i="8"/>
  <c r="A132" i="11" l="1"/>
  <c r="A133" i="11" s="1"/>
  <c r="A134" i="11" s="1"/>
  <c r="A135" i="11" s="1"/>
  <c r="A136" i="11" s="1"/>
  <c r="A137" i="11" s="1"/>
  <c r="A138" i="11" s="1"/>
  <c r="A139" i="11" s="1"/>
  <c r="A140" i="11" s="1"/>
  <c r="A141" i="11" s="1"/>
  <c r="A142" i="11" s="1"/>
  <c r="A143" i="11" s="1"/>
  <c r="A144" i="11" s="1"/>
  <c r="A145" i="11" s="1"/>
  <c r="A146" i="11" s="1"/>
  <c r="A147" i="11" s="1"/>
  <c r="A148" i="11" s="1"/>
  <c r="A149" i="11" s="1"/>
  <c r="A150" i="11" s="1"/>
  <c r="A151" i="11" s="1"/>
  <c r="A152" i="11" s="1"/>
  <c r="A153" i="11" s="1"/>
  <c r="A154" i="11" s="1"/>
  <c r="A155" i="11" s="1"/>
  <c r="A156" i="11" s="1"/>
  <c r="A157" i="11" s="1"/>
  <c r="A158" i="11" s="1"/>
  <c r="A159" i="11" s="1"/>
  <c r="A160" i="11" s="1"/>
  <c r="A161" i="11" s="1"/>
  <c r="A162" i="11" s="1"/>
  <c r="A163" i="11" s="1"/>
  <c r="A164" i="11" s="1"/>
  <c r="A165" i="11" s="1"/>
  <c r="A166" i="11" s="1"/>
  <c r="A167" i="11" s="1"/>
  <c r="A168" i="11" s="1"/>
  <c r="A169" i="11" s="1"/>
  <c r="A170" i="11" s="1"/>
  <c r="A171" i="11" s="1"/>
  <c r="A172" i="11" s="1"/>
  <c r="A173" i="11" s="1"/>
  <c r="A174" i="11" s="1"/>
  <c r="A175" i="11" s="1"/>
  <c r="A176" i="11" s="1"/>
  <c r="A177" i="11" s="1"/>
  <c r="A178" i="11" s="1"/>
  <c r="A179" i="11" s="1"/>
  <c r="A180" i="11" s="1"/>
  <c r="A181" i="11" s="1"/>
  <c r="A182" i="11" s="1"/>
  <c r="A183" i="11" s="1"/>
  <c r="A184" i="11" s="1"/>
  <c r="A185" i="11" s="1"/>
  <c r="A186" i="11" s="1"/>
  <c r="A187" i="11" s="1"/>
  <c r="A188" i="11" s="1"/>
  <c r="A189" i="11" s="1"/>
  <c r="A190" i="11" s="1"/>
  <c r="A191" i="11" s="1"/>
  <c r="A192" i="11" s="1"/>
  <c r="A193" i="11" s="1"/>
  <c r="A194" i="11" s="1"/>
  <c r="A195" i="11" s="1"/>
  <c r="A196" i="11" s="1"/>
  <c r="A197" i="11" s="1"/>
  <c r="A198" i="11" s="1"/>
  <c r="A199" i="11" s="1"/>
  <c r="A200" i="11" s="1"/>
  <c r="A201" i="11" s="1"/>
  <c r="A202" i="11" s="1"/>
  <c r="A203" i="11" s="1"/>
  <c r="A204" i="11" s="1"/>
  <c r="A205" i="11" s="1"/>
  <c r="A206" i="11" s="1"/>
  <c r="A207" i="11" s="1"/>
  <c r="A208" i="11" s="1"/>
  <c r="A209" i="11" s="1"/>
  <c r="A210" i="11" s="1"/>
  <c r="A211" i="11" s="1"/>
  <c r="A212" i="11" s="1"/>
  <c r="A213" i="11" s="1"/>
  <c r="A214" i="11" s="1"/>
  <c r="A215" i="11" s="1"/>
  <c r="A216" i="11" s="1"/>
  <c r="A217" i="11" s="1"/>
  <c r="A218" i="11" s="1"/>
  <c r="A219" i="11" s="1"/>
  <c r="A220" i="11" s="1"/>
  <c r="A221" i="11" s="1"/>
  <c r="A222" i="11" s="1"/>
  <c r="A223" i="11" s="1"/>
  <c r="A224" i="11" s="1"/>
  <c r="A225" i="11" s="1"/>
  <c r="A226" i="11" s="1"/>
  <c r="A227" i="11" s="1"/>
  <c r="A228" i="11" s="1"/>
  <c r="A229" i="11" s="1"/>
  <c r="A230" i="11" s="1"/>
  <c r="A231" i="11" s="1"/>
  <c r="A232" i="11" s="1"/>
  <c r="A233" i="11" s="1"/>
  <c r="A234" i="11" s="1"/>
  <c r="A235" i="11" s="1"/>
  <c r="A236" i="11" s="1"/>
  <c r="A237" i="11" s="1"/>
  <c r="A238" i="11" s="1"/>
  <c r="A239" i="11" s="1"/>
  <c r="A240" i="11" s="1"/>
  <c r="A241" i="11" s="1"/>
  <c r="A242" i="11" s="1"/>
  <c r="A243" i="11" s="1"/>
  <c r="A244" i="11" s="1"/>
  <c r="A245" i="11" s="1"/>
  <c r="A246" i="11" s="1"/>
  <c r="A247" i="11" s="1"/>
  <c r="A248" i="11" s="1"/>
  <c r="A249" i="11" s="1"/>
  <c r="A250" i="11" s="1"/>
  <c r="A251" i="11" s="1"/>
  <c r="A252" i="11" s="1"/>
  <c r="A253" i="11" s="1"/>
  <c r="A254" i="11" s="1"/>
  <c r="A255" i="11" s="1"/>
  <c r="A256" i="11" s="1"/>
  <c r="A257" i="11" s="1"/>
  <c r="A258" i="11" s="1"/>
  <c r="A259" i="11" s="1"/>
  <c r="A260" i="11" s="1"/>
  <c r="A261" i="11" s="1"/>
  <c r="A262" i="11" s="1"/>
  <c r="A263" i="11" s="1"/>
  <c r="A264" i="11" s="1"/>
  <c r="A265" i="11" s="1"/>
  <c r="A266" i="11" s="1"/>
  <c r="A267" i="11" s="1"/>
  <c r="A268" i="11" s="1"/>
  <c r="A269" i="11" s="1"/>
  <c r="A270" i="11" s="1"/>
  <c r="A271" i="11" s="1"/>
  <c r="A272" i="11" s="1"/>
  <c r="A273" i="11" s="1"/>
  <c r="A274" i="11" s="1"/>
  <c r="A275" i="11" s="1"/>
  <c r="A276" i="11" s="1"/>
  <c r="A277" i="11" s="1"/>
  <c r="A278" i="11" s="1"/>
  <c r="A279" i="11" s="1"/>
  <c r="A280" i="11" s="1"/>
  <c r="A281" i="11" s="1"/>
  <c r="A282" i="11" s="1"/>
  <c r="A283" i="11" s="1"/>
  <c r="A284" i="11" s="1"/>
  <c r="A285" i="11" s="1"/>
  <c r="A286" i="11" s="1"/>
  <c r="A287" i="11" s="1"/>
  <c r="A288" i="11" s="1"/>
  <c r="A289" i="11" s="1"/>
  <c r="A290" i="11" s="1"/>
  <c r="A291" i="11" s="1"/>
  <c r="A292" i="11" s="1"/>
  <c r="A293" i="11" s="1"/>
  <c r="A294" i="11" s="1"/>
  <c r="A295" i="11" s="1"/>
  <c r="A296" i="11" s="1"/>
  <c r="A297" i="11" s="1"/>
  <c r="A298" i="11" s="1"/>
  <c r="A299" i="11" s="1"/>
  <c r="A300" i="11" s="1"/>
  <c r="A301" i="11" s="1"/>
  <c r="A302" i="11" s="1"/>
  <c r="A303" i="11" s="1"/>
  <c r="A304" i="11" s="1"/>
  <c r="A305" i="11" s="1"/>
  <c r="A306" i="11" s="1"/>
  <c r="A307" i="11" s="1"/>
  <c r="A308" i="11" s="1"/>
  <c r="A309" i="11" s="1"/>
  <c r="A310" i="11" s="1"/>
  <c r="A311" i="11" s="1"/>
  <c r="A312" i="11" s="1"/>
  <c r="A313" i="11" s="1"/>
  <c r="A314" i="11" s="1"/>
  <c r="A315" i="11" s="1"/>
  <c r="A316" i="11" s="1"/>
  <c r="A317" i="11" s="1"/>
  <c r="A318" i="11" s="1"/>
  <c r="A319" i="11" s="1"/>
  <c r="A320" i="11" s="1"/>
  <c r="A321" i="11" s="1"/>
  <c r="A322" i="11" s="1"/>
  <c r="A323" i="11" s="1"/>
  <c r="A324" i="11" s="1"/>
  <c r="A325" i="11" s="1"/>
  <c r="A326" i="11" s="1"/>
  <c r="A327" i="11" s="1"/>
  <c r="A328" i="11" s="1"/>
  <c r="A329" i="11" s="1"/>
  <c r="A330" i="11" s="1"/>
  <c r="A331" i="11" s="1"/>
  <c r="A332" i="11" s="1"/>
  <c r="A333" i="11" s="1"/>
  <c r="A334" i="11" s="1"/>
  <c r="A335" i="11" s="1"/>
  <c r="A336" i="11" s="1"/>
  <c r="A337" i="11" s="1"/>
  <c r="A338" i="11" s="1"/>
  <c r="A339" i="11" s="1"/>
  <c r="A340" i="11" s="1"/>
  <c r="A341" i="11" s="1"/>
  <c r="A342" i="11" s="1"/>
  <c r="A343" i="11" s="1"/>
  <c r="A344" i="11" s="1"/>
  <c r="A345" i="11" s="1"/>
  <c r="A346" i="11" s="1"/>
  <c r="A347" i="11" s="1"/>
  <c r="A348" i="11" s="1"/>
  <c r="A349" i="11" s="1"/>
  <c r="A350" i="11" s="1"/>
  <c r="A351" i="11" s="1"/>
  <c r="A352" i="11" s="1"/>
  <c r="A353" i="11" s="1"/>
  <c r="A354" i="11" s="1"/>
  <c r="A355" i="11" s="1"/>
  <c r="A356" i="11" s="1"/>
  <c r="A357" i="11" s="1"/>
  <c r="A358" i="11" s="1"/>
  <c r="A359" i="11" s="1"/>
  <c r="A360" i="11" s="1"/>
  <c r="A361" i="11" s="1"/>
  <c r="A362" i="11" s="1"/>
  <c r="A363" i="11" s="1"/>
  <c r="A364" i="11" s="1"/>
  <c r="A365" i="11" s="1"/>
  <c r="A366" i="11" s="1"/>
  <c r="A367" i="11" s="1"/>
  <c r="A368" i="11" s="1"/>
  <c r="A369" i="11" s="1"/>
  <c r="A370" i="11" s="1"/>
  <c r="A371" i="11" s="1"/>
  <c r="A372" i="11" s="1"/>
  <c r="A373" i="11" s="1"/>
  <c r="A374" i="11" s="1"/>
  <c r="A375" i="11" s="1"/>
  <c r="A376" i="11" s="1"/>
  <c r="A377" i="11" s="1"/>
  <c r="A378" i="11" s="1"/>
  <c r="A379" i="11" s="1"/>
  <c r="A380" i="11" s="1"/>
  <c r="A381" i="11" s="1"/>
  <c r="A382" i="11" s="1"/>
  <c r="A383" i="11" s="1"/>
  <c r="A384" i="11" s="1"/>
  <c r="A385" i="11" s="1"/>
  <c r="A386" i="11" s="1"/>
  <c r="A387" i="11" s="1"/>
  <c r="A388" i="11" s="1"/>
  <c r="A120" i="11"/>
  <c r="A121" i="11" s="1"/>
  <c r="A122" i="11" s="1"/>
  <c r="A123" i="11" s="1"/>
  <c r="A124" i="11" s="1"/>
  <c r="A125" i="11" s="1"/>
  <c r="A126" i="11" s="1"/>
  <c r="A127" i="11" s="1"/>
  <c r="A128" i="11" s="1"/>
  <c r="A129" i="11" s="1"/>
  <c r="A130" i="11" s="1"/>
  <c r="A131" i="11" s="1"/>
  <c r="W117" i="2"/>
  <c r="X117" i="2"/>
  <c r="Y117" i="2" s="1"/>
  <c r="AB117" i="2" s="1"/>
  <c r="A15" i="2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16" i="2"/>
  <c r="AB68" i="2"/>
  <c r="W122" i="2"/>
  <c r="X122" i="2"/>
  <c r="Y122" i="2" s="1"/>
  <c r="W118" i="2"/>
  <c r="X118" i="2"/>
  <c r="Y118" i="2" s="1"/>
  <c r="AB118" i="2" s="1"/>
  <c r="X123" i="2"/>
  <c r="Y123" i="2" s="1"/>
  <c r="W123" i="2"/>
  <c r="X121" i="2"/>
  <c r="Y121" i="2" s="1"/>
  <c r="AB121" i="2" s="1"/>
  <c r="W121" i="2"/>
  <c r="X309" i="2"/>
  <c r="Y309" i="2" s="1"/>
  <c r="W309" i="2"/>
  <c r="X304" i="2"/>
  <c r="Y304" i="2" s="1"/>
  <c r="AB304" i="2" s="1"/>
  <c r="W304" i="2"/>
  <c r="W308" i="2"/>
  <c r="X308" i="2"/>
  <c r="Y308" i="2" s="1"/>
  <c r="AB308" i="2" s="1"/>
  <c r="W310" i="2"/>
  <c r="X310" i="2"/>
  <c r="Y310" i="2" s="1"/>
  <c r="X305" i="2"/>
  <c r="Y305" i="2" s="1"/>
  <c r="AB305" i="2" s="1"/>
  <c r="W305" i="2"/>
  <c r="G14" i="8"/>
  <c r="G5" i="8"/>
  <c r="G24" i="8"/>
  <c r="G33" i="8"/>
  <c r="G41" i="8"/>
  <c r="A389" i="11" l="1"/>
  <c r="A389" i="2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Y66" i="2"/>
  <c r="AB3" i="2"/>
  <c r="F4" i="8"/>
  <c r="AB350" i="2"/>
  <c r="AB452" i="2" s="1"/>
  <c r="A390" i="11" l="1"/>
  <c r="A391" i="11" s="1"/>
  <c r="A403" i="2"/>
  <c r="A404" i="2" s="1"/>
  <c r="AB631" i="2"/>
  <c r="AB710" i="2" s="1"/>
  <c r="AB767" i="2" s="1"/>
  <c r="AB830" i="2" s="1"/>
  <c r="AB642" i="2"/>
  <c r="AB775" i="2" s="1"/>
  <c r="AB839" i="2" s="1"/>
  <c r="A392" i="11" l="1"/>
  <c r="A405" i="2"/>
  <c r="A406" i="2" s="1"/>
  <c r="A407" i="2" s="1"/>
  <c r="A408" i="2" s="1"/>
  <c r="A409" i="2" s="1"/>
  <c r="AB641" i="2"/>
  <c r="AB774" i="2" s="1"/>
  <c r="AB838" i="2" s="1"/>
  <c r="A393" i="11" l="1"/>
  <c r="A410" i="2"/>
  <c r="A411" i="2" s="1"/>
  <c r="A412" i="2" s="1"/>
  <c r="A413" i="2" s="1"/>
  <c r="A414" i="2" s="1"/>
  <c r="A415" i="2" s="1"/>
  <c r="A416" i="2" s="1"/>
  <c r="A417" i="2" s="1"/>
  <c r="A418" i="2" s="1"/>
  <c r="AB409" i="2"/>
  <c r="A394" i="11" l="1"/>
  <c r="A419" i="2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2" i="2" s="1"/>
  <c r="A593" i="2" s="1"/>
  <c r="A594" i="2" s="1"/>
  <c r="A595" i="2" s="1"/>
  <c r="A596" i="2" s="1"/>
  <c r="A597" i="2" s="1"/>
  <c r="A598" i="2" s="1"/>
  <c r="A599" i="2" s="1"/>
  <c r="A600" i="2" s="1"/>
  <c r="A601" i="2" s="1"/>
  <c r="A602" i="2" s="1"/>
  <c r="A603" i="2" s="1"/>
  <c r="A604" i="2" s="1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5" i="2" s="1"/>
  <c r="A616" i="2" s="1"/>
  <c r="A617" i="2" s="1"/>
  <c r="A618" i="2" s="1"/>
  <c r="A619" i="2" s="1"/>
  <c r="A620" i="2" s="1"/>
  <c r="A621" i="2" s="1"/>
  <c r="A622" i="2" s="1"/>
  <c r="A623" i="2" s="1"/>
  <c r="A624" i="2" s="1"/>
  <c r="A625" i="2" s="1"/>
  <c r="A626" i="2" s="1"/>
  <c r="A627" i="2" s="1"/>
  <c r="A628" i="2" s="1"/>
  <c r="A629" i="2" s="1"/>
  <c r="A630" i="2" s="1"/>
  <c r="A631" i="2" s="1"/>
  <c r="A632" i="2" s="1"/>
  <c r="A633" i="2" s="1"/>
  <c r="A634" i="2" s="1"/>
  <c r="A635" i="2" s="1"/>
  <c r="A636" i="2" s="1"/>
  <c r="A637" i="2" s="1"/>
  <c r="A638" i="2" s="1"/>
  <c r="A639" i="2" s="1"/>
  <c r="A640" i="2" s="1"/>
  <c r="A641" i="2" s="1"/>
  <c r="A642" i="2" s="1"/>
  <c r="A643" i="2" s="1"/>
  <c r="A644" i="2" s="1"/>
  <c r="A645" i="2" s="1"/>
  <c r="A646" i="2" s="1"/>
  <c r="A647" i="2" s="1"/>
  <c r="A648" i="2" s="1"/>
  <c r="A649" i="2" s="1"/>
  <c r="A650" i="2" s="1"/>
  <c r="A651" i="2" s="1"/>
  <c r="A652" i="2" s="1"/>
  <c r="A653" i="2" s="1"/>
  <c r="A654" i="2" s="1"/>
  <c r="A655" i="2" s="1"/>
  <c r="A656" i="2" s="1"/>
  <c r="A657" i="2" s="1"/>
  <c r="A658" i="2" s="1"/>
  <c r="A659" i="2" s="1"/>
  <c r="A660" i="2" s="1"/>
  <c r="A661" i="2" s="1"/>
  <c r="A662" i="2" s="1"/>
  <c r="A663" i="2" s="1"/>
  <c r="A664" i="2" s="1"/>
  <c r="A665" i="2" s="1"/>
  <c r="A666" i="2" s="1"/>
  <c r="A667" i="2" s="1"/>
  <c r="A668" i="2" s="1"/>
  <c r="A669" i="2" s="1"/>
  <c r="A670" i="2" s="1"/>
  <c r="A671" i="2" s="1"/>
  <c r="A672" i="2" s="1"/>
  <c r="A673" i="2" s="1"/>
  <c r="A674" i="2" s="1"/>
  <c r="A675" i="2" s="1"/>
  <c r="A676" i="2" s="1"/>
  <c r="A677" i="2" s="1"/>
  <c r="A678" i="2" s="1"/>
  <c r="A679" i="2" s="1"/>
  <c r="A680" i="2" s="1"/>
  <c r="A681" i="2" s="1"/>
  <c r="A682" i="2" s="1"/>
  <c r="A683" i="2" s="1"/>
  <c r="A684" i="2" s="1"/>
  <c r="A685" i="2" s="1"/>
  <c r="A686" i="2" s="1"/>
  <c r="A687" i="2" s="1"/>
  <c r="A689" i="2" s="1"/>
  <c r="A690" i="2" s="1"/>
  <c r="A691" i="2" s="1"/>
  <c r="A692" i="2" s="1"/>
  <c r="A693" i="2" s="1"/>
  <c r="A695" i="2" s="1"/>
  <c r="A696" i="2" s="1"/>
  <c r="A697" i="2" s="1"/>
  <c r="A698" i="2" s="1"/>
  <c r="A699" i="2" s="1"/>
  <c r="A700" i="2" s="1"/>
  <c r="A701" i="2" s="1"/>
  <c r="A702" i="2" s="1"/>
  <c r="A703" i="2" s="1"/>
  <c r="A704" i="2" s="1"/>
  <c r="A705" i="2" s="1"/>
  <c r="A706" i="2" s="1"/>
  <c r="A707" i="2" s="1"/>
  <c r="A708" i="2" s="1"/>
  <c r="A709" i="2" s="1"/>
  <c r="A710" i="2" s="1"/>
  <c r="A711" i="2" s="1"/>
  <c r="A712" i="2" s="1"/>
  <c r="A713" i="2" s="1"/>
  <c r="A714" i="2" s="1"/>
  <c r="A715" i="2" s="1"/>
  <c r="A716" i="2" s="1"/>
  <c r="A717" i="2" s="1"/>
  <c r="A718" i="2" s="1"/>
  <c r="A719" i="2" s="1"/>
  <c r="A720" i="2" s="1"/>
  <c r="A721" i="2" s="1"/>
  <c r="A722" i="2" s="1"/>
  <c r="A723" i="2" s="1"/>
  <c r="A724" i="2" s="1"/>
  <c r="A725" i="2" s="1"/>
  <c r="A726" i="2" s="1"/>
  <c r="A727" i="2" s="1"/>
  <c r="A728" i="2" s="1"/>
  <c r="A729" i="2" s="1"/>
  <c r="A730" i="2" s="1"/>
  <c r="A731" i="2" s="1"/>
  <c r="A732" i="2" s="1"/>
  <c r="A733" i="2" s="1"/>
  <c r="A734" i="2" s="1"/>
  <c r="A735" i="2" s="1"/>
  <c r="A736" i="2" s="1"/>
  <c r="A737" i="2" s="1"/>
  <c r="A738" i="2" s="1"/>
  <c r="A739" i="2" s="1"/>
  <c r="A740" i="2" s="1"/>
  <c r="A741" i="2" s="1"/>
  <c r="A742" i="2" s="1"/>
  <c r="A743" i="2" s="1"/>
  <c r="A744" i="2" s="1"/>
  <c r="A745" i="2" s="1"/>
  <c r="A746" i="2" s="1"/>
  <c r="A747" i="2" s="1"/>
  <c r="A748" i="2" s="1"/>
  <c r="A749" i="2" s="1"/>
  <c r="A750" i="2" s="1"/>
  <c r="A751" i="2" s="1"/>
  <c r="A752" i="2" s="1"/>
  <c r="A753" i="2" s="1"/>
  <c r="A754" i="2" s="1"/>
  <c r="A755" i="2" s="1"/>
  <c r="A756" i="2" s="1"/>
  <c r="A757" i="2" s="1"/>
  <c r="A758" i="2" s="1"/>
  <c r="A759" i="2" s="1"/>
  <c r="A760" i="2" s="1"/>
  <c r="A761" i="2" s="1"/>
  <c r="A762" i="2" s="1"/>
  <c r="A763" i="2" s="1"/>
  <c r="A764" i="2" s="1"/>
  <c r="A765" i="2" s="1"/>
  <c r="A766" i="2" s="1"/>
  <c r="A767" i="2" s="1"/>
  <c r="A768" i="2" s="1"/>
  <c r="A769" i="2" s="1"/>
  <c r="A770" i="2" s="1"/>
  <c r="A771" i="2" s="1"/>
  <c r="A772" i="2" s="1"/>
  <c r="A773" i="2" s="1"/>
  <c r="A774" i="2" s="1"/>
  <c r="A775" i="2" s="1"/>
  <c r="A776" i="2" s="1"/>
  <c r="A777" i="2" s="1"/>
  <c r="A778" i="2" s="1"/>
  <c r="A779" i="2" s="1"/>
  <c r="A780" i="2" s="1"/>
  <c r="A781" i="2" s="1"/>
  <c r="A782" i="2" s="1"/>
  <c r="A783" i="2" s="1"/>
  <c r="A784" i="2" s="1"/>
  <c r="A785" i="2" s="1"/>
  <c r="A786" i="2" s="1"/>
  <c r="A789" i="2" s="1"/>
  <c r="A790" i="2" s="1"/>
  <c r="A791" i="2" s="1"/>
  <c r="A792" i="2" s="1"/>
  <c r="A793" i="2" s="1"/>
  <c r="A794" i="2" s="1"/>
  <c r="A795" i="2" s="1"/>
  <c r="A796" i="2" s="1"/>
  <c r="A797" i="2" s="1"/>
  <c r="A798" i="2" s="1"/>
  <c r="A799" i="2" s="1"/>
  <c r="A800" i="2" s="1"/>
  <c r="A801" i="2" s="1"/>
  <c r="A802" i="2" s="1"/>
  <c r="A803" i="2" s="1"/>
  <c r="A804" i="2" s="1"/>
  <c r="A805" i="2" s="1"/>
  <c r="A806" i="2" s="1"/>
  <c r="A807" i="2" s="1"/>
  <c r="A808" i="2" s="1"/>
  <c r="A809" i="2" s="1"/>
  <c r="A810" i="2" s="1"/>
  <c r="A811" i="2" s="1"/>
  <c r="A812" i="2" s="1"/>
  <c r="A813" i="2" s="1"/>
  <c r="A814" i="2" s="1"/>
  <c r="A815" i="2" s="1"/>
  <c r="A816" i="2" s="1"/>
  <c r="A817" i="2" s="1"/>
  <c r="A818" i="2" s="1"/>
  <c r="A819" i="2" s="1"/>
  <c r="A820" i="2" s="1"/>
  <c r="A821" i="2" s="1"/>
  <c r="A822" i="2" s="1"/>
  <c r="A823" i="2" s="1"/>
  <c r="A824" i="2" s="1"/>
  <c r="A825" i="2" s="1"/>
  <c r="A827" i="2" s="1"/>
  <c r="A828" i="2" s="1"/>
  <c r="A829" i="2" s="1"/>
  <c r="A830" i="2" s="1"/>
  <c r="A831" i="2" s="1"/>
  <c r="A832" i="2" s="1"/>
  <c r="A833" i="2" s="1"/>
  <c r="A834" i="2" s="1"/>
  <c r="A835" i="2" s="1"/>
  <c r="A837" i="2" s="1"/>
  <c r="A838" i="2" s="1"/>
  <c r="A839" i="2" s="1"/>
  <c r="A840" i="2" s="1"/>
  <c r="A841" i="2" s="1"/>
  <c r="A842" i="2" s="1"/>
  <c r="A843" i="2" s="1"/>
  <c r="A844" i="2" s="1"/>
  <c r="A845" i="2" s="1"/>
  <c r="A846" i="2" s="1"/>
  <c r="A847" i="2" s="1"/>
  <c r="A848" i="2" s="1"/>
  <c r="A849" i="2" s="1"/>
  <c r="A850" i="2" s="1"/>
  <c r="A851" i="2" s="1"/>
  <c r="A852" i="2" s="1"/>
  <c r="A853" i="2" s="1"/>
  <c r="A854" i="2" s="1"/>
  <c r="A855" i="2" s="1"/>
  <c r="A856" i="2" s="1"/>
  <c r="A857" i="2" s="1"/>
  <c r="A858" i="2" s="1"/>
  <c r="A859" i="2" s="1"/>
  <c r="A860" i="2" s="1"/>
  <c r="A861" i="2" s="1"/>
  <c r="A862" i="2" s="1"/>
  <c r="A863" i="2" s="1"/>
  <c r="A864" i="2" s="1"/>
  <c r="A865" i="2" s="1"/>
  <c r="A866" i="2" s="1"/>
  <c r="A867" i="2" s="1"/>
  <c r="A868" i="2" s="1"/>
  <c r="A869" i="2" s="1"/>
  <c r="A870" i="2" s="1"/>
  <c r="A871" i="2" s="1"/>
  <c r="A872" i="2" s="1"/>
  <c r="A873" i="2" s="1"/>
  <c r="A874" i="2" s="1"/>
  <c r="A875" i="2" s="1"/>
  <c r="A876" i="2" s="1"/>
  <c r="AB404" i="2"/>
  <c r="AB703" i="2" s="1"/>
  <c r="AB760" i="2" s="1"/>
  <c r="AB822" i="2" s="1"/>
  <c r="AB644" i="2"/>
  <c r="AB777" i="2" s="1"/>
  <c r="AB841" i="2" s="1"/>
  <c r="A395" i="11" l="1"/>
  <c r="AB285" i="2"/>
  <c r="AB352" i="2" s="1"/>
  <c r="AB256" i="2"/>
  <c r="AB413" i="2" s="1"/>
  <c r="A396" i="11" l="1"/>
  <c r="AB626" i="2"/>
  <c r="AB705" i="2" s="1"/>
  <c r="AB762" i="2" s="1"/>
  <c r="AB824" i="2" s="1"/>
  <c r="AB646" i="2"/>
  <c r="AB779" i="2" s="1"/>
  <c r="AB843" i="2" s="1"/>
  <c r="AB260" i="2"/>
  <c r="AB351" i="2" s="1"/>
  <c r="AB453" i="2" s="1"/>
  <c r="AB261" i="2"/>
  <c r="AB634" i="2"/>
  <c r="AB712" i="2" s="1"/>
  <c r="AB769" i="2" s="1"/>
  <c r="AB832" i="2" s="1"/>
  <c r="A397" i="11" l="1"/>
  <c r="AB632" i="2"/>
  <c r="AB711" i="2" s="1"/>
  <c r="AB768" i="2" s="1"/>
  <c r="AB831" i="2" s="1"/>
  <c r="AB361" i="2"/>
  <c r="AB484" i="2" s="1"/>
  <c r="A398" i="11" l="1"/>
  <c r="AF10" i="11"/>
  <c r="AG10" i="11" s="1"/>
  <c r="AB783" i="2"/>
  <c r="AB847" i="2" s="1"/>
  <c r="A399" i="11" l="1"/>
  <c r="AF14" i="11"/>
  <c r="AG14" i="11" s="1"/>
  <c r="AF11" i="11"/>
  <c r="AG11" i="11" s="1"/>
  <c r="AF13" i="11"/>
  <c r="AG13" i="11" s="1"/>
  <c r="AF18" i="11"/>
  <c r="AF9" i="11"/>
  <c r="AG9" i="11" s="1"/>
  <c r="AB320" i="2"/>
  <c r="AB362" i="2" s="1"/>
  <c r="AB485" i="2" s="1"/>
  <c r="AB784" i="2" s="1"/>
  <c r="AB848" i="2" s="1"/>
  <c r="AB367" i="2"/>
  <c r="AB725" i="2" s="1"/>
  <c r="AB785" i="2" s="1"/>
  <c r="AB849" i="2" s="1"/>
  <c r="A400" i="11" l="1"/>
  <c r="AG18" i="11"/>
  <c r="G3" i="12"/>
  <c r="G4" i="12"/>
  <c r="H4" i="12"/>
  <c r="AB368" i="2"/>
  <c r="AB726" i="2" s="1"/>
  <c r="AB786" i="2" s="1"/>
  <c r="AB850" i="2" s="1"/>
  <c r="A401" i="11" l="1"/>
  <c r="A402" i="11" s="1"/>
  <c r="A403" i="11" s="1"/>
  <c r="A404" i="11" s="1"/>
  <c r="A405" i="11" s="1"/>
  <c r="A406" i="11" s="1"/>
  <c r="A407" i="11" s="1"/>
  <c r="A408" i="11" s="1"/>
  <c r="A409" i="11" s="1"/>
  <c r="A410" i="11" s="1"/>
  <c r="A411" i="11" s="1"/>
  <c r="A412" i="11" s="1"/>
  <c r="A413" i="11" s="1"/>
  <c r="AF55" i="11"/>
  <c r="H3" i="12"/>
  <c r="AB369" i="2"/>
  <c r="AB651" i="2" s="1"/>
  <c r="A414" i="11" l="1"/>
  <c r="A415" i="11" s="1"/>
  <c r="A416" i="11" s="1"/>
  <c r="A417" i="11" s="1"/>
  <c r="A418" i="11" s="1"/>
  <c r="A419" i="11" s="1"/>
  <c r="A420" i="11" s="1"/>
  <c r="A421" i="11" s="1"/>
  <c r="A422" i="11" s="1"/>
  <c r="A423" i="11" s="1"/>
  <c r="A424" i="11" s="1"/>
  <c r="A425" i="11" s="1"/>
  <c r="A426" i="11" s="1"/>
  <c r="A427" i="11" s="1"/>
  <c r="A428" i="11" s="1"/>
  <c r="A429" i="11" s="1"/>
  <c r="A430" i="11" s="1"/>
  <c r="A431" i="11" s="1"/>
  <c r="A432" i="11" s="1"/>
  <c r="A433" i="11" s="1"/>
  <c r="A434" i="11" s="1"/>
  <c r="A435" i="11" s="1"/>
  <c r="A436" i="11" s="1"/>
  <c r="A437" i="11" s="1"/>
  <c r="A438" i="11" s="1"/>
  <c r="A439" i="11" s="1"/>
  <c r="A440" i="11" s="1"/>
  <c r="A441" i="11" s="1"/>
  <c r="A442" i="11" s="1"/>
  <c r="A443" i="11" s="1"/>
  <c r="A444" i="11" s="1"/>
  <c r="A445" i="11" s="1"/>
  <c r="A446" i="11" s="1"/>
  <c r="A447" i="11" s="1"/>
  <c r="A448" i="11" s="1"/>
  <c r="A449" i="11" s="1"/>
  <c r="A450" i="11" s="1"/>
  <c r="A451" i="11" s="1"/>
  <c r="A452" i="11" s="1"/>
  <c r="A453" i="11" s="1"/>
  <c r="A454" i="11" s="1"/>
  <c r="A455" i="11" s="1"/>
  <c r="A456" i="11" s="1"/>
  <c r="A457" i="11" s="1"/>
  <c r="A458" i="11" s="1"/>
  <c r="A459" i="11" s="1"/>
  <c r="A460" i="11" s="1"/>
  <c r="A461" i="11" s="1"/>
  <c r="A462" i="11" s="1"/>
  <c r="A463" i="11" s="1"/>
  <c r="A464" i="11" s="1"/>
  <c r="A465" i="11" s="1"/>
  <c r="A466" i="11" s="1"/>
  <c r="A467" i="11" s="1"/>
  <c r="A468" i="11" s="1"/>
  <c r="A469" i="11" s="1"/>
  <c r="A470" i="11" s="1"/>
  <c r="A471" i="11" s="1"/>
  <c r="A472" i="11" s="1"/>
  <c r="A473" i="11" s="1"/>
  <c r="A474" i="11" s="1"/>
  <c r="A475" i="11" s="1"/>
  <c r="A476" i="11" s="1"/>
  <c r="A477" i="11" s="1"/>
  <c r="A478" i="11" s="1"/>
  <c r="A479" i="11" s="1"/>
  <c r="A480" i="11" s="1"/>
  <c r="A481" i="11" s="1"/>
  <c r="A482" i="11" s="1"/>
  <c r="A483" i="11" s="1"/>
  <c r="A484" i="11" s="1"/>
  <c r="A485" i="11" s="1"/>
  <c r="A486" i="11" s="1"/>
  <c r="A487" i="11" s="1"/>
  <c r="A488" i="11" s="1"/>
  <c r="A489" i="11" s="1"/>
  <c r="A490" i="11" s="1"/>
  <c r="A491" i="11" s="1"/>
  <c r="A492" i="11" s="1"/>
  <c r="A493" i="11" s="1"/>
  <c r="A494" i="11" s="1"/>
  <c r="A495" i="11" s="1"/>
  <c r="A496" i="11" s="1"/>
  <c r="A497" i="11" s="1"/>
  <c r="A498" i="11" s="1"/>
  <c r="A499" i="11" s="1"/>
  <c r="A500" i="11" s="1"/>
  <c r="A501" i="11" s="1"/>
  <c r="A502" i="11" s="1"/>
  <c r="A503" i="11" s="1"/>
  <c r="A504" i="11" s="1"/>
  <c r="A505" i="11" s="1"/>
  <c r="A506" i="11" s="1"/>
  <c r="A507" i="11" s="1"/>
  <c r="A508" i="11" s="1"/>
  <c r="A509" i="11" s="1"/>
  <c r="A510" i="11" s="1"/>
  <c r="A511" i="11" s="1"/>
  <c r="A512" i="11" s="1"/>
  <c r="A513" i="11" s="1"/>
  <c r="A514" i="11" s="1"/>
  <c r="A515" i="11" s="1"/>
  <c r="A516" i="11" s="1"/>
  <c r="A517" i="11" s="1"/>
  <c r="A518" i="11" s="1"/>
  <c r="A519" i="11" s="1"/>
  <c r="A520" i="11" s="1"/>
  <c r="A521" i="11" s="1"/>
  <c r="A522" i="11" s="1"/>
  <c r="A523" i="11" s="1"/>
  <c r="A524" i="11" s="1"/>
  <c r="A525" i="11" s="1"/>
  <c r="A526" i="11" s="1"/>
  <c r="A527" i="11" s="1"/>
  <c r="A528" i="11" s="1"/>
  <c r="A529" i="11" s="1"/>
  <c r="A530" i="11" s="1"/>
  <c r="A531" i="11" s="1"/>
  <c r="A532" i="11" s="1"/>
  <c r="A533" i="11" s="1"/>
  <c r="A534" i="11" s="1"/>
  <c r="A535" i="11" s="1"/>
  <c r="A536" i="11" s="1"/>
  <c r="A537" i="11" s="1"/>
  <c r="A538" i="11" s="1"/>
  <c r="A539" i="11" s="1"/>
  <c r="A540" i="11" s="1"/>
  <c r="A541" i="11" s="1"/>
  <c r="A542" i="11" s="1"/>
  <c r="A543" i="11" s="1"/>
  <c r="A544" i="11" s="1"/>
  <c r="A545" i="11" s="1"/>
  <c r="A546" i="11" s="1"/>
  <c r="A547" i="11" s="1"/>
  <c r="A548" i="11" s="1"/>
  <c r="A549" i="11" s="1"/>
  <c r="A550" i="11" s="1"/>
  <c r="A551" i="11" s="1"/>
  <c r="A552" i="11" s="1"/>
  <c r="A553" i="11" s="1"/>
  <c r="A554" i="11" s="1"/>
  <c r="A555" i="11" s="1"/>
  <c r="A556" i="11" s="1"/>
  <c r="A557" i="11" s="1"/>
  <c r="A558" i="11" s="1"/>
  <c r="A559" i="11" s="1"/>
  <c r="A560" i="11" s="1"/>
  <c r="A561" i="11" s="1"/>
  <c r="A562" i="11" s="1"/>
  <c r="A563" i="11" s="1"/>
  <c r="A564" i="11" s="1"/>
  <c r="A565" i="11" s="1"/>
  <c r="A566" i="11" s="1"/>
  <c r="A567" i="11" s="1"/>
  <c r="A568" i="11" s="1"/>
  <c r="A569" i="11" s="1"/>
  <c r="A570" i="11" s="1"/>
  <c r="A571" i="11" s="1"/>
  <c r="A572" i="11" s="1"/>
  <c r="A573" i="11" s="1"/>
  <c r="A574" i="11" s="1"/>
  <c r="A575" i="11" s="1"/>
  <c r="A576" i="11" s="1"/>
  <c r="A577" i="11" s="1"/>
  <c r="A578" i="11" s="1"/>
  <c r="A579" i="11" s="1"/>
  <c r="A580" i="11" s="1"/>
  <c r="A581" i="11" s="1"/>
  <c r="A582" i="11" s="1"/>
  <c r="A583" i="11" s="1"/>
  <c r="A584" i="11" s="1"/>
  <c r="A585" i="11" s="1"/>
  <c r="A586" i="11" s="1"/>
  <c r="AB727" i="2"/>
  <c r="AB789" i="2" s="1"/>
  <c r="AB851" i="2" s="1"/>
  <c r="AB629" i="2"/>
  <c r="AB708" i="2" s="1"/>
  <c r="AB765" i="2" s="1"/>
  <c r="AB828" i="2" s="1"/>
  <c r="AB370" i="2"/>
  <c r="AB652" i="2" s="1"/>
  <c r="AF80" i="11" l="1"/>
  <c r="AG80" i="11" s="1"/>
  <c r="AA314" i="11"/>
  <c r="AB314" i="11" s="1"/>
  <c r="AF74" i="11"/>
  <c r="AG74" i="11" s="1"/>
  <c r="AF102" i="11"/>
  <c r="AG102" i="11" s="1"/>
  <c r="AA236" i="11"/>
  <c r="AB236" i="11" s="1"/>
  <c r="AF107" i="11"/>
  <c r="AG107" i="11" s="1"/>
  <c r="AA373" i="11"/>
  <c r="AB373" i="11" s="1"/>
  <c r="AA284" i="11"/>
  <c r="AB284" i="11" s="1"/>
  <c r="AF75" i="11"/>
  <c r="AG75" i="11" s="1"/>
  <c r="AF81" i="11"/>
  <c r="AG81" i="11" s="1"/>
  <c r="AA220" i="11"/>
  <c r="AB220" i="11" s="1"/>
  <c r="AA367" i="11"/>
  <c r="AB367" i="11" s="1"/>
  <c r="AA248" i="11"/>
  <c r="AB248" i="11" s="1"/>
  <c r="AF105" i="11"/>
  <c r="AG105" i="11" s="1"/>
  <c r="AA168" i="11"/>
  <c r="AB168" i="11" s="1"/>
  <c r="AF104" i="11"/>
  <c r="AG104" i="11" s="1"/>
  <c r="AF99" i="11"/>
  <c r="AG99" i="11" s="1"/>
  <c r="AA231" i="11"/>
  <c r="AB231" i="11" s="1"/>
  <c r="AA156" i="11"/>
  <c r="AB156" i="11" s="1"/>
  <c r="AA169" i="11"/>
  <c r="AB169" i="11" s="1"/>
  <c r="AA327" i="11"/>
  <c r="AB327" i="11" s="1"/>
  <c r="AA374" i="11"/>
  <c r="AB374" i="11" s="1"/>
  <c r="AA316" i="11"/>
  <c r="AB316" i="11" s="1"/>
  <c r="AF103" i="11"/>
  <c r="AG103" i="11" s="1"/>
  <c r="AA328" i="11"/>
  <c r="AB328" i="11" s="1"/>
  <c r="AA165" i="11"/>
  <c r="AB165" i="11" s="1"/>
  <c r="AA309" i="11"/>
  <c r="AB309" i="11" s="1"/>
  <c r="AA259" i="11"/>
  <c r="AB259" i="11" s="1"/>
  <c r="AA303" i="11"/>
  <c r="AB303" i="11" s="1"/>
  <c r="AA338" i="11"/>
  <c r="AB338" i="11" s="1"/>
  <c r="AA257" i="11"/>
  <c r="AB257" i="11" s="1"/>
  <c r="AF100" i="11"/>
  <c r="AG100" i="11" s="1"/>
  <c r="AA227" i="11"/>
  <c r="AB227" i="11" s="1"/>
  <c r="AA221" i="11"/>
  <c r="AB221" i="11" s="1"/>
  <c r="AF98" i="11"/>
  <c r="AG98" i="11" s="1"/>
  <c r="AA291" i="11"/>
  <c r="AB291" i="11" s="1"/>
  <c r="AA232" i="11"/>
  <c r="AB232" i="11" s="1"/>
  <c r="AF101" i="11"/>
  <c r="AG101" i="11" s="1"/>
  <c r="AA209" i="11"/>
  <c r="AB209" i="11" s="1"/>
  <c r="AA226" i="11"/>
  <c r="AB226" i="11" s="1"/>
  <c r="AA332" i="11"/>
  <c r="AB332" i="11" s="1"/>
  <c r="AA279" i="11"/>
  <c r="AB279" i="11" s="1"/>
  <c r="AA273" i="11"/>
  <c r="AB273" i="11" s="1"/>
  <c r="AA249" i="11"/>
  <c r="AB249" i="11" s="1"/>
  <c r="AA351" i="11"/>
  <c r="AB351" i="11" s="1"/>
  <c r="AA312" i="11"/>
  <c r="AB312" i="11" s="1"/>
  <c r="AF79" i="11"/>
  <c r="AG79" i="11" s="1"/>
  <c r="AA369" i="11"/>
  <c r="AB369" i="11" s="1"/>
  <c r="AA252" i="11"/>
  <c r="AB252" i="11" s="1"/>
  <c r="AA222" i="11"/>
  <c r="AB222" i="11" s="1"/>
  <c r="AF78" i="11"/>
  <c r="AG78" i="11" s="1"/>
  <c r="AA275" i="11"/>
  <c r="AB275" i="11" s="1"/>
  <c r="AA363" i="11"/>
  <c r="AB363" i="11" s="1"/>
  <c r="AA372" i="11"/>
  <c r="AB372" i="11" s="1"/>
  <c r="AA307" i="11"/>
  <c r="AB307" i="11" s="1"/>
  <c r="AA262" i="11"/>
  <c r="AB262" i="11" s="1"/>
  <c r="AF86" i="11"/>
  <c r="AG86" i="11" s="1"/>
  <c r="AG95" i="11" s="1"/>
  <c r="AA304" i="11"/>
  <c r="AB304" i="11" s="1"/>
  <c r="AA247" i="11"/>
  <c r="AB247" i="11" s="1"/>
  <c r="AA225" i="11"/>
  <c r="AB225" i="11" s="1"/>
  <c r="AA302" i="11"/>
  <c r="AB302" i="11" s="1"/>
  <c r="AA285" i="11"/>
  <c r="AB285" i="11" s="1"/>
  <c r="AA254" i="11"/>
  <c r="AB254" i="11" s="1"/>
  <c r="AA228" i="11"/>
  <c r="AB228" i="11" s="1"/>
  <c r="AA255" i="11"/>
  <c r="AB255" i="11" s="1"/>
  <c r="AF85" i="11"/>
  <c r="AG85" i="11" s="1"/>
  <c r="AA187" i="11"/>
  <c r="AB187" i="11" s="1"/>
  <c r="AA274" i="11"/>
  <c r="AB274" i="11" s="1"/>
  <c r="AA280" i="11"/>
  <c r="AB280" i="11" s="1"/>
  <c r="AA253" i="11"/>
  <c r="AB253" i="11" s="1"/>
  <c r="AA364" i="11"/>
  <c r="AB364" i="11" s="1"/>
  <c r="AF87" i="11"/>
  <c r="AG87" i="11" s="1"/>
  <c r="AA281" i="11"/>
  <c r="AB281" i="11" s="1"/>
  <c r="AF77" i="11"/>
  <c r="AG77" i="11" s="1"/>
  <c r="AA283" i="11"/>
  <c r="AB283" i="11" s="1"/>
  <c r="AA368" i="11"/>
  <c r="AB368" i="11" s="1"/>
  <c r="AF106" i="11"/>
  <c r="AG106" i="11" s="1"/>
  <c r="AA308" i="11"/>
  <c r="AB308" i="11" s="1"/>
  <c r="AA230" i="11"/>
  <c r="AB230" i="11" s="1"/>
  <c r="AA370" i="11"/>
  <c r="AB370" i="11" s="1"/>
  <c r="AF76" i="11"/>
  <c r="AG76" i="11" s="1"/>
  <c r="AA333" i="11"/>
  <c r="AB333" i="11" s="1"/>
  <c r="AA313" i="11"/>
  <c r="AB313" i="11" s="1"/>
  <c r="AA258" i="11"/>
  <c r="AB258" i="11" s="1"/>
  <c r="AA337" i="11"/>
  <c r="AB337" i="11" s="1"/>
  <c r="AF58" i="11"/>
  <c r="AG58" i="11" s="1"/>
  <c r="AF108" i="11"/>
  <c r="AG108" i="11" s="1"/>
  <c r="AA335" i="11"/>
  <c r="AB335" i="11" s="1"/>
  <c r="AA310" i="11"/>
  <c r="AB310" i="11" s="1"/>
  <c r="AA362" i="11"/>
  <c r="AB362" i="11" s="1"/>
  <c r="AA334" i="11"/>
  <c r="AB334" i="11" s="1"/>
  <c r="AA278" i="11"/>
  <c r="AB278" i="11" s="1"/>
  <c r="AA329" i="11"/>
  <c r="AB329" i="11" s="1"/>
  <c r="AA339" i="11"/>
  <c r="AB339" i="11" s="1"/>
  <c r="AF40" i="11"/>
  <c r="AG40" i="11" s="1"/>
  <c r="AA175" i="11"/>
  <c r="AB175" i="11" s="1"/>
  <c r="AF38" i="11"/>
  <c r="AG38" i="11" s="1"/>
  <c r="AF32" i="11"/>
  <c r="AG32" i="11" s="1"/>
  <c r="AF31" i="11"/>
  <c r="AG31" i="11" s="1"/>
  <c r="AF49" i="11"/>
  <c r="AG49" i="11" s="1"/>
  <c r="AF28" i="11"/>
  <c r="AG28" i="11" s="1"/>
  <c r="AB728" i="2"/>
  <c r="AB790" i="2" s="1"/>
  <c r="AB852" i="2" s="1"/>
  <c r="AB371" i="2"/>
  <c r="AB653" i="2" s="1"/>
  <c r="AB729" i="2" l="1"/>
  <c r="AB791" i="2" s="1"/>
  <c r="AB853" i="2" s="1"/>
  <c r="AB372" i="2"/>
  <c r="AB654" i="2" s="1"/>
  <c r="AB730" i="2" s="1"/>
  <c r="AB792" i="2" s="1"/>
  <c r="AB854" i="2" s="1"/>
  <c r="AA508" i="2" l="1"/>
  <c r="AB508" i="2" s="1"/>
  <c r="AA553" i="2"/>
  <c r="AB553" i="2" s="1"/>
  <c r="AA497" i="2"/>
  <c r="AB497" i="2" s="1"/>
  <c r="AA525" i="2"/>
  <c r="AB525" i="2" s="1"/>
  <c r="AA564" i="2"/>
  <c r="AB564" i="2" s="1"/>
  <c r="AA617" i="2"/>
  <c r="AB617" i="2" s="1"/>
  <c r="AA584" i="2"/>
  <c r="AB584" i="2" s="1"/>
  <c r="AA574" i="2"/>
  <c r="AB574" i="2" s="1"/>
  <c r="AA498" i="2"/>
  <c r="AB498" i="2" s="1"/>
  <c r="AA494" i="2"/>
  <c r="AB494" i="2" s="1"/>
  <c r="AA517" i="2"/>
  <c r="AB517" i="2" s="1"/>
  <c r="AA476" i="2"/>
  <c r="AB476" i="2" s="1"/>
  <c r="AA622" i="2"/>
  <c r="AB622" i="2" s="1"/>
  <c r="AA552" i="2"/>
  <c r="AB552" i="2" s="1"/>
  <c r="AA470" i="2"/>
  <c r="AB470" i="2" s="1"/>
  <c r="AA619" i="2"/>
  <c r="AB619" i="2" s="1"/>
  <c r="AA507" i="2"/>
  <c r="AB507" i="2" s="1"/>
  <c r="AA472" i="2"/>
  <c r="AB472" i="2" s="1"/>
  <c r="AA482" i="2"/>
  <c r="AB482" i="2" s="1"/>
  <c r="AA477" i="2"/>
  <c r="AB477" i="2" s="1"/>
  <c r="AA533" i="2"/>
  <c r="AB533" i="2" s="1"/>
  <c r="AA523" i="2"/>
  <c r="AB523" i="2" s="1"/>
  <c r="AA530" i="2"/>
  <c r="AB530" i="2" s="1"/>
  <c r="AA467" i="2"/>
  <c r="AB467" i="2" s="1"/>
  <c r="AA464" i="2"/>
  <c r="AB464" i="2" s="1"/>
  <c r="AA554" i="2"/>
  <c r="AB554" i="2" s="1"/>
  <c r="AA541" i="2"/>
  <c r="AB541" i="2" s="1"/>
  <c r="AA486" i="2"/>
  <c r="AB486" i="2" s="1"/>
  <c r="AA480" i="2"/>
  <c r="AB480" i="2" s="1"/>
  <c r="AA566" i="2"/>
  <c r="AB566" i="2" s="1"/>
  <c r="AA512" i="2"/>
  <c r="AB512" i="2" s="1"/>
  <c r="AA588" i="2"/>
  <c r="AB588" i="2" s="1"/>
  <c r="AA614" i="2"/>
  <c r="AB614" i="2" s="1"/>
  <c r="AA579" i="2"/>
  <c r="AB579" i="2" s="1"/>
  <c r="AA601" i="2"/>
  <c r="AB601" i="2" s="1"/>
  <c r="AA475" i="2"/>
  <c r="AB475" i="2" s="1"/>
  <c r="AA549" i="2"/>
  <c r="AB549" i="2" s="1"/>
  <c r="AA559" i="2"/>
  <c r="AB559" i="2" s="1"/>
  <c r="AA618" i="2"/>
  <c r="AB618" i="2" s="1"/>
  <c r="AA528" i="2"/>
  <c r="AB528" i="2" s="1"/>
  <c r="AA612" i="2"/>
  <c r="AB612" i="2" s="1"/>
  <c r="AA535" i="2"/>
  <c r="AB535" i="2" s="1"/>
  <c r="AA524" i="2"/>
  <c r="AB524" i="2" s="1"/>
  <c r="AA589" i="2"/>
  <c r="AB589" i="2" s="1"/>
  <c r="AA499" i="2"/>
  <c r="AB499" i="2" s="1"/>
  <c r="AA509" i="2"/>
  <c r="AB509" i="2" s="1"/>
  <c r="AA583" i="2"/>
  <c r="AB583" i="2" s="1"/>
  <c r="AA562" i="2"/>
  <c r="AB562" i="2" s="1"/>
  <c r="AA481" i="2"/>
  <c r="AB481" i="2" s="1"/>
  <c r="AA613" i="2"/>
  <c r="AB613" i="2" s="1"/>
  <c r="AA623" i="2"/>
  <c r="AB623" i="2" s="1"/>
  <c r="AA571" i="2"/>
  <c r="AB571" i="2" s="1"/>
  <c r="AA546" i="2"/>
  <c r="AB546" i="2" s="1"/>
  <c r="AA609" i="2"/>
  <c r="AB609" i="2" s="1"/>
  <c r="AA503" i="2"/>
  <c r="AB503" i="2" s="1"/>
  <c r="AA531" i="2"/>
  <c r="AB531" i="2" s="1"/>
  <c r="AA578" i="2"/>
  <c r="AB578" i="2" s="1"/>
  <c r="AA491" i="2"/>
  <c r="AB491" i="2" s="1"/>
  <c r="AA582" i="2"/>
  <c r="AB582" i="2" s="1"/>
  <c r="AA606" i="2"/>
  <c r="AB606" i="2" s="1"/>
  <c r="AA558" i="2"/>
  <c r="AB558" i="2" s="1"/>
  <c r="AA504" i="2"/>
  <c r="AB504" i="2" s="1"/>
  <c r="AA557" i="2"/>
  <c r="AB557" i="2" s="1"/>
  <c r="AA505" i="2"/>
  <c r="AB505" i="2" s="1"/>
  <c r="AA560" i="2"/>
  <c r="AB560" i="2" s="1"/>
  <c r="AA520" i="2"/>
  <c r="AB520" i="2" s="1"/>
  <c r="AA563" i="2"/>
  <c r="AB563" i="2" s="1"/>
  <c r="AA624" i="2"/>
  <c r="AB624" i="2" s="1"/>
  <c r="AA502" i="2"/>
  <c r="AB502" i="2" s="1"/>
  <c r="AA585" i="2"/>
  <c r="AB585" i="2" s="1"/>
  <c r="AA577" i="2"/>
  <c r="AB577" i="2" s="1"/>
  <c r="AA459" i="2"/>
  <c r="AB459" i="2" s="1"/>
  <c r="AA529" i="2"/>
  <c r="AB529" i="2" s="1"/>
  <c r="AA620" i="2"/>
  <c r="AB620" i="2" s="1"/>
  <c r="AA471" i="2"/>
  <c r="AB471" i="2" s="1"/>
  <c r="AA478" i="2"/>
  <c r="AB478" i="2" s="1"/>
  <c r="AA587" i="2"/>
  <c r="AB587" i="2" s="1"/>
  <c r="AA534" i="2"/>
  <c r="AB534" i="2" s="1"/>
  <c r="AA378" i="2"/>
  <c r="AB373" i="2"/>
  <c r="AB655" i="2" s="1"/>
  <c r="AB731" i="2" s="1"/>
  <c r="AB793" i="2" s="1"/>
  <c r="AB855" i="2" s="1"/>
  <c r="AB374" i="2" l="1"/>
  <c r="AB656" i="2" s="1"/>
  <c r="AB732" i="2" s="1"/>
  <c r="AB794" i="2" s="1"/>
  <c r="AB856" i="2" s="1"/>
  <c r="AB375" i="2" l="1"/>
  <c r="AB510" i="2" s="1"/>
  <c r="AB657" i="2" s="1"/>
  <c r="AB733" i="2" s="1"/>
  <c r="AB795" i="2" s="1"/>
  <c r="AB857" i="2" s="1"/>
  <c r="AB376" i="2" l="1"/>
  <c r="AB511" i="2" s="1"/>
  <c r="AB658" i="2" s="1"/>
  <c r="AB734" i="2" s="1"/>
  <c r="AB796" i="2" s="1"/>
  <c r="AB858" i="2" s="1"/>
  <c r="AB377" i="2" l="1"/>
  <c r="AB659" i="2" s="1"/>
  <c r="AB735" i="2" s="1"/>
  <c r="AB797" i="2" s="1"/>
  <c r="AB859" i="2" s="1"/>
  <c r="AB667" i="2" l="1"/>
  <c r="AB736" i="2" s="1"/>
  <c r="AB798" i="2" s="1"/>
  <c r="AB860" i="2" s="1"/>
  <c r="AB674" i="2" l="1"/>
  <c r="AB737" i="2" s="1"/>
  <c r="AB799" i="2" s="1"/>
  <c r="AB861" i="2" s="1"/>
  <c r="AB675" i="2" l="1"/>
  <c r="AB738" i="2" s="1"/>
  <c r="AB800" i="2" s="1"/>
  <c r="AB862" i="2" s="1"/>
  <c r="AB676" i="2" l="1"/>
  <c r="AB739" i="2" s="1"/>
  <c r="AB801" i="2" s="1"/>
  <c r="AB863" i="2" s="1"/>
  <c r="AB677" i="2" l="1"/>
  <c r="AB740" i="2" s="1"/>
  <c r="AB802" i="2" s="1"/>
  <c r="AB864" i="2" s="1"/>
  <c r="AB678" i="2" l="1"/>
  <c r="AB741" i="2" s="1"/>
  <c r="AB803" i="2" s="1"/>
  <c r="AB865" i="2" s="1"/>
  <c r="AA141" i="2" l="1"/>
  <c r="AB141" i="2" s="1"/>
  <c r="AA157" i="2"/>
  <c r="AB157" i="2" s="1"/>
  <c r="AA326" i="2"/>
  <c r="AB326" i="2" s="1"/>
  <c r="AA187" i="2"/>
  <c r="AB187" i="2" s="1"/>
  <c r="AA145" i="2"/>
  <c r="AB145" i="2" s="1"/>
  <c r="AA331" i="2"/>
  <c r="AB331" i="2" s="1"/>
  <c r="AA52" i="2"/>
  <c r="AB52" i="2" s="1"/>
  <c r="AA124" i="2"/>
  <c r="AB124" i="2" s="1"/>
  <c r="AA333" i="2"/>
  <c r="AB333" i="2" s="1"/>
  <c r="AA328" i="2"/>
  <c r="AB328" i="2" s="1"/>
  <c r="AA22" i="2"/>
  <c r="AB22" i="2" s="1"/>
  <c r="AA73" i="2"/>
  <c r="AB73" i="2" s="1"/>
  <c r="AA102" i="2"/>
  <c r="AB102" i="2" s="1"/>
  <c r="AA111" i="2"/>
  <c r="AB111" i="2" s="1"/>
  <c r="AA82" i="2"/>
  <c r="AB82" i="2" s="1"/>
  <c r="AA332" i="2"/>
  <c r="AB332" i="2" s="1"/>
  <c r="AA163" i="2"/>
  <c r="AB163" i="2" s="1"/>
  <c r="AA42" i="2"/>
  <c r="AB42" i="2" s="1"/>
  <c r="AA329" i="2"/>
  <c r="AB329" i="2" s="1"/>
  <c r="AB335" i="2"/>
  <c r="AB536" i="2" s="1"/>
  <c r="AB679" i="2" s="1"/>
  <c r="AB742" i="2" s="1"/>
  <c r="AB804" i="2" s="1"/>
  <c r="AB866" i="2" s="1"/>
  <c r="AB336" i="2" l="1"/>
  <c r="AB537" i="2" s="1"/>
  <c r="AB680" i="2" s="1"/>
  <c r="AB743" i="2" s="1"/>
  <c r="AB805" i="2" s="1"/>
  <c r="AB867" i="2" s="1"/>
  <c r="AB337" i="2" l="1"/>
  <c r="AB538" i="2" s="1"/>
  <c r="AB681" i="2" s="1"/>
  <c r="AB744" i="2" s="1"/>
  <c r="AB806" i="2" s="1"/>
  <c r="AB868" i="2" s="1"/>
  <c r="AB338" i="2" l="1"/>
  <c r="AB539" i="2" s="1"/>
  <c r="AB682" i="2" s="1"/>
  <c r="AB745" i="2" s="1"/>
  <c r="AB807" i="2" s="1"/>
  <c r="AB869" i="2" s="1"/>
  <c r="AB339" i="2" l="1"/>
  <c r="AB540" i="2" s="1"/>
  <c r="AB683" i="2" s="1"/>
  <c r="AB746" i="2" s="1"/>
  <c r="AB808" i="2" s="1"/>
  <c r="AB870" i="2" s="1"/>
  <c r="AB340" i="2" l="1"/>
  <c r="AB391" i="2" s="1"/>
  <c r="AB684" i="2" s="1"/>
  <c r="AB747" i="2" s="1"/>
  <c r="AB809" i="2" s="1"/>
  <c r="AB871" i="2" s="1"/>
  <c r="AB341" i="2" l="1"/>
  <c r="AB392" i="2" s="1"/>
  <c r="AB590" i="2" s="1"/>
  <c r="AB685" i="2" s="1"/>
  <c r="AB748" i="2" s="1"/>
  <c r="AB810" i="2" s="1"/>
  <c r="AB872" i="2" s="1"/>
  <c r="AB342" i="2" l="1"/>
  <c r="AB343" i="2" l="1"/>
  <c r="AB344" i="2" l="1"/>
  <c r="AB345" i="2" l="1"/>
  <c r="AB346" i="2" l="1"/>
  <c r="AB347" i="2" l="1"/>
  <c r="AB348" i="2"/>
  <c r="AB638" i="2" l="1"/>
  <c r="AB715" i="2" s="1"/>
  <c r="AB772" i="2" s="1"/>
  <c r="AB835" i="2" s="1"/>
  <c r="AB349" i="2" l="1"/>
  <c r="AB451" i="2" s="1"/>
  <c r="AB630" i="2" l="1"/>
  <c r="AB709" i="2" s="1"/>
  <c r="AB766" i="2" s="1"/>
  <c r="AB829" i="2" s="1"/>
  <c r="AB639" i="2" l="1"/>
  <c r="AB716" i="2" s="1"/>
  <c r="AB773" i="2" s="1"/>
  <c r="AB837" i="2" s="1"/>
  <c r="AA403" i="2"/>
  <c r="AB403" i="2" s="1"/>
  <c r="AB702" i="2" s="1"/>
  <c r="AB759" i="2" s="1"/>
  <c r="AB821" i="2" s="1"/>
  <c r="AA402" i="2"/>
  <c r="AB402" i="2" s="1"/>
  <c r="AB600" i="2" s="1"/>
  <c r="AB701" i="2" s="1"/>
  <c r="AB758" i="2" s="1"/>
  <c r="AB820" i="2" s="1"/>
  <c r="AA287" i="2"/>
  <c r="AB287" i="2" s="1"/>
  <c r="AB354" i="2" s="1"/>
  <c r="AA286" i="2"/>
  <c r="AB286" i="2" s="1"/>
  <c r="AB353" i="2" s="1"/>
  <c r="AA401" i="2"/>
  <c r="AB401" i="2" s="1"/>
  <c r="AB599" i="2" s="1"/>
  <c r="AB700" i="2" s="1"/>
  <c r="AB757" i="2" s="1"/>
  <c r="AB819" i="2" s="1"/>
  <c r="AB637" i="2"/>
  <c r="AB714" i="2" s="1"/>
  <c r="AB771" i="2" s="1"/>
  <c r="AB834" i="2" s="1"/>
  <c r="AA263" i="2"/>
  <c r="AB263" i="2" s="1"/>
  <c r="AA400" i="2"/>
  <c r="AB400" i="2" s="1"/>
  <c r="AB598" i="2" s="1"/>
  <c r="AB699" i="2" s="1"/>
  <c r="AB756" i="2" s="1"/>
  <c r="AB818" i="2" s="1"/>
  <c r="AA396" i="2"/>
  <c r="AB396" i="2" s="1"/>
  <c r="AB594" i="2" s="1"/>
  <c r="AB695" i="2" s="1"/>
  <c r="AB752" i="2" s="1"/>
  <c r="AB814" i="2" s="1"/>
  <c r="AB876" i="2" s="1"/>
  <c r="AA399" i="2"/>
  <c r="AB399" i="2" s="1"/>
  <c r="AB597" i="2" s="1"/>
  <c r="AB698" i="2" s="1"/>
  <c r="AB755" i="2" s="1"/>
  <c r="AB817" i="2" s="1"/>
  <c r="AA288" i="2"/>
  <c r="AB288" i="2" s="1"/>
  <c r="AB360" i="2" s="1"/>
  <c r="AB483" i="2" s="1"/>
  <c r="AA398" i="2"/>
  <c r="AB398" i="2" s="1"/>
  <c r="AB596" i="2" s="1"/>
  <c r="AB697" i="2" s="1"/>
  <c r="AB754" i="2" s="1"/>
  <c r="AB816" i="2" s="1"/>
  <c r="AA395" i="2"/>
  <c r="AB395" i="2" s="1"/>
  <c r="AB593" i="2" s="1"/>
  <c r="AB689" i="2" s="1"/>
  <c r="AB751" i="2" s="1"/>
  <c r="AB813" i="2" s="1"/>
  <c r="AB875" i="2" s="1"/>
  <c r="AA269" i="2"/>
  <c r="AB269" i="2" s="1"/>
  <c r="AA250" i="2"/>
  <c r="AB250" i="2" s="1"/>
  <c r="AB410" i="2" s="1"/>
  <c r="AA397" i="2"/>
  <c r="AB397" i="2" s="1"/>
  <c r="AB595" i="2" s="1"/>
  <c r="AB696" i="2" s="1"/>
  <c r="AB753" i="2" s="1"/>
  <c r="AB815" i="2" s="1"/>
  <c r="AA262" i="2"/>
  <c r="AB262" i="2" s="1"/>
  <c r="AB635" i="2"/>
  <c r="AB713" i="2" s="1"/>
  <c r="AB770" i="2" s="1"/>
  <c r="AB833" i="2" s="1"/>
  <c r="AA255" i="2"/>
  <c r="AB255" i="2" s="1"/>
  <c r="AB412" i="2" s="1"/>
  <c r="AA283" i="2"/>
  <c r="AB283" i="2" s="1"/>
  <c r="AB643" i="2"/>
  <c r="AB776" i="2" s="1"/>
  <c r="AB840" i="2" s="1"/>
  <c r="AA392" i="2"/>
  <c r="AA258" i="2"/>
  <c r="AB258" i="2" s="1"/>
  <c r="AB415" i="2" s="1"/>
  <c r="AA259" i="2"/>
  <c r="AB259" i="2" s="1"/>
  <c r="AA394" i="2"/>
  <c r="AB394" i="2" s="1"/>
  <c r="AB592" i="2" s="1"/>
  <c r="AB687" i="2" s="1"/>
  <c r="AB750" i="2" s="1"/>
  <c r="AB812" i="2" s="1"/>
  <c r="AB874" i="2" s="1"/>
  <c r="AA352" i="2"/>
  <c r="AA393" i="2"/>
  <c r="AB393" i="2" s="1"/>
  <c r="AB591" i="2" s="1"/>
  <c r="AB686" i="2" s="1"/>
  <c r="AB749" i="2" s="1"/>
  <c r="AB811" i="2" s="1"/>
  <c r="AB873" i="2" s="1"/>
  <c r="AA257" i="2"/>
  <c r="AB257" i="2" s="1"/>
  <c r="AB414" i="2" s="1"/>
  <c r="AB449" i="2" s="1"/>
  <c r="AA391" i="2"/>
  <c r="AA271" i="2"/>
  <c r="AB271" i="2" s="1"/>
  <c r="AA284" i="2"/>
  <c r="AB284" i="2" s="1"/>
  <c r="AB645" i="2"/>
  <c r="AB778" i="2" s="1"/>
  <c r="AB842" i="2" s="1"/>
  <c r="AA349" i="2"/>
  <c r="AA280" i="2"/>
  <c r="AB280" i="2" s="1"/>
  <c r="AA327" i="2" l="1"/>
  <c r="AB327" i="2" s="1"/>
  <c r="AA387" i="2"/>
  <c r="AB387" i="2" s="1"/>
  <c r="AA426" i="2"/>
  <c r="AB426" i="2" s="1"/>
  <c r="AA438" i="2"/>
  <c r="AB438" i="2" s="1"/>
  <c r="AA384" i="2"/>
  <c r="AB384" i="2" s="1"/>
  <c r="AA389" i="2"/>
  <c r="AB389" i="2" s="1"/>
  <c r="AA383" i="2"/>
  <c r="AB383" i="2" s="1"/>
  <c r="AA428" i="2"/>
  <c r="AB428" i="2" s="1"/>
  <c r="AA416" i="2"/>
  <c r="AB416" i="2" s="1"/>
  <c r="AA419" i="2"/>
  <c r="AB419" i="2" s="1"/>
  <c r="AA379" i="2"/>
  <c r="AB379" i="2" s="1"/>
  <c r="AA390" i="2"/>
  <c r="AB390" i="2" s="1"/>
  <c r="AA382" i="2"/>
  <c r="AB382" i="2" s="1"/>
  <c r="AA385" i="2"/>
  <c r="AB385" i="2" s="1"/>
  <c r="AA420" i="2"/>
  <c r="AB420" i="2" s="1"/>
  <c r="AA116" i="2"/>
  <c r="AB116" i="2" s="1"/>
  <c r="AA133" i="2"/>
  <c r="AB133" i="2" s="1"/>
  <c r="AA66" i="2"/>
  <c r="AB66" i="2" s="1"/>
  <c r="AA128" i="2"/>
  <c r="AB128" i="2" s="1"/>
  <c r="AA97" i="2"/>
  <c r="AB97" i="2" s="1"/>
  <c r="AA54" i="2"/>
  <c r="AB54" i="2" s="1"/>
  <c r="AA147" i="2"/>
  <c r="AB147" i="2" s="1"/>
  <c r="AA79" i="2"/>
  <c r="AB79" i="2" s="1"/>
  <c r="AA129" i="2"/>
  <c r="AB129" i="2" s="1"/>
  <c r="AA103" i="2"/>
  <c r="AB103" i="2" s="1"/>
  <c r="AA186" i="2"/>
  <c r="AB186" i="2" s="1"/>
  <c r="AA132" i="2"/>
  <c r="AB132" i="2" s="1"/>
  <c r="AA134" i="2"/>
  <c r="AB134" i="2" s="1"/>
  <c r="AA151" i="2"/>
  <c r="AB151" i="2" s="1"/>
  <c r="AA32" i="2"/>
  <c r="AB32" i="2" s="1"/>
  <c r="AA8" i="2"/>
  <c r="AB8" i="2" s="1"/>
  <c r="AA161" i="2"/>
  <c r="AB161" i="2" s="1"/>
  <c r="AA36" i="2"/>
  <c r="AB36" i="2" s="1"/>
  <c r="AA37" i="2"/>
  <c r="AB37" i="2" s="1"/>
  <c r="AA55" i="2"/>
  <c r="AB55" i="2" s="1"/>
  <c r="AA148" i="2"/>
  <c r="AB148" i="2" s="1"/>
  <c r="AA104" i="2"/>
  <c r="AB104" i="2" s="1"/>
  <c r="AA76" i="2"/>
  <c r="AB76" i="2" s="1"/>
  <c r="AA122" i="2"/>
  <c r="AB122" i="2" s="1"/>
  <c r="AA181" i="2"/>
  <c r="AB181" i="2" s="1"/>
  <c r="AA58" i="2"/>
  <c r="AB58" i="2" s="1"/>
  <c r="AA191" i="2"/>
  <c r="AB191" i="2" s="1"/>
  <c r="AA137" i="2"/>
  <c r="AB137" i="2" s="1"/>
  <c r="AA81" i="2"/>
  <c r="AB81" i="2" s="1"/>
  <c r="AA99" i="2"/>
  <c r="AB99" i="2" s="1"/>
  <c r="AA139" i="2"/>
  <c r="AB139" i="2" s="1"/>
  <c r="AA144" i="2"/>
  <c r="AB144" i="2" s="1"/>
  <c r="AA127" i="2"/>
  <c r="AB127" i="2" s="1"/>
  <c r="AA67" i="2"/>
  <c r="AB67" i="2" s="1"/>
  <c r="AA101" i="2"/>
  <c r="AB101" i="2" s="1"/>
  <c r="AA18" i="2"/>
  <c r="AB18" i="2" s="1"/>
  <c r="AA29" i="2"/>
  <c r="AB29" i="2" s="1"/>
  <c r="AA21" i="2"/>
  <c r="AB21" i="2" s="1"/>
  <c r="AA110" i="2"/>
  <c r="AB110" i="2" s="1"/>
  <c r="AA106" i="2"/>
  <c r="AB106" i="2" s="1"/>
  <c r="AA190" i="2"/>
  <c r="AB190" i="2" s="1"/>
  <c r="AA95" i="2"/>
  <c r="AB95" i="2" s="1"/>
  <c r="AA135" i="2"/>
  <c r="AB135" i="2" s="1"/>
  <c r="AA49" i="2"/>
  <c r="AB49" i="2" s="1"/>
  <c r="AA100" i="2"/>
  <c r="AB100" i="2" s="1"/>
  <c r="AA53" i="2"/>
  <c r="AB53" i="2" s="1"/>
  <c r="AA77" i="2"/>
  <c r="AB77" i="2" s="1"/>
  <c r="AA98" i="2"/>
  <c r="AB98" i="2" s="1"/>
  <c r="AA162" i="2"/>
  <c r="AB162" i="2" s="1"/>
  <c r="AA143" i="2"/>
  <c r="AB143" i="2" s="1"/>
  <c r="AA138" i="2"/>
  <c r="AB138" i="2" s="1"/>
  <c r="AA158" i="2"/>
  <c r="AB158" i="2" s="1"/>
  <c r="AA189" i="2"/>
  <c r="AB189" i="2" s="1"/>
  <c r="AA10" i="2"/>
  <c r="AB10" i="2" s="1"/>
  <c r="AA183" i="2"/>
  <c r="AB183" i="2" s="1"/>
  <c r="AA78" i="2"/>
  <c r="AB78" i="2" s="1"/>
  <c r="AA107" i="2"/>
  <c r="AB107" i="2" s="1"/>
  <c r="AA154" i="2"/>
  <c r="AB154" i="2" s="1"/>
  <c r="AA47" i="2"/>
  <c r="AB47" i="2" s="1"/>
  <c r="AA27" i="2"/>
  <c r="AB27" i="2" s="1"/>
  <c r="AA130" i="2"/>
  <c r="AB130" i="2" s="1"/>
  <c r="AA109" i="2"/>
  <c r="AB109" i="2" s="1"/>
  <c r="AA119" i="2"/>
  <c r="AB119" i="2" s="1"/>
  <c r="AA108" i="2"/>
  <c r="AB108" i="2" s="1"/>
  <c r="AA184" i="2"/>
  <c r="AB184" i="2" s="1"/>
  <c r="AA44" i="2"/>
  <c r="AB44" i="2" s="1"/>
  <c r="AA170" i="2"/>
  <c r="AB170" i="2" s="1"/>
  <c r="AA23" i="2"/>
  <c r="AB23" i="2" s="1"/>
  <c r="AA159" i="2"/>
  <c r="AB159" i="2" s="1"/>
  <c r="AA140" i="2"/>
  <c r="AB140" i="2" s="1"/>
  <c r="AA169" i="2"/>
  <c r="AB169" i="2" s="1"/>
  <c r="AB178" i="2" s="1"/>
  <c r="AA26" i="2"/>
  <c r="AB26" i="2" s="1"/>
  <c r="AA33" i="2"/>
  <c r="AB33" i="2" s="1"/>
  <c r="AA96" i="2"/>
  <c r="AB96" i="2" s="1"/>
  <c r="AA28" i="2"/>
  <c r="AB28" i="2" s="1"/>
  <c r="AA407" i="2"/>
  <c r="AB407" i="2" s="1"/>
  <c r="AA136" i="2"/>
  <c r="AB136" i="2" s="1"/>
  <c r="AA164" i="2"/>
  <c r="AB164" i="2" s="1"/>
  <c r="AA46" i="2"/>
  <c r="AB46" i="2" s="1"/>
  <c r="AA185" i="2"/>
  <c r="AB185" i="2" s="1"/>
  <c r="AA150" i="2"/>
  <c r="AB150" i="2" s="1"/>
  <c r="AA31" i="2"/>
  <c r="AB31" i="2" s="1"/>
  <c r="AA123" i="2"/>
  <c r="AB123" i="2" s="1"/>
  <c r="AA84" i="2"/>
  <c r="AB84" i="2" s="1"/>
  <c r="AA160" i="2"/>
  <c r="AB160" i="2" s="1"/>
  <c r="AA57" i="2"/>
  <c r="AB57" i="2" s="1"/>
  <c r="AA105" i="2"/>
  <c r="AB105" i="2" s="1"/>
  <c r="AA182" i="2"/>
  <c r="AB182" i="2" s="1"/>
  <c r="AA168" i="2"/>
  <c r="AB168" i="2" s="1"/>
  <c r="AA188" i="2"/>
  <c r="AB188" i="2" s="1"/>
  <c r="AA142" i="2"/>
  <c r="AB142" i="2" s="1"/>
  <c r="AA15" i="2"/>
  <c r="AB15" i="2" s="1"/>
  <c r="AA9" i="2"/>
  <c r="AB9" i="2" s="1"/>
  <c r="AA83" i="2"/>
  <c r="AB83" i="2" s="1"/>
  <c r="AA59" i="2"/>
  <c r="AB59" i="2" s="1"/>
  <c r="AA149" i="2"/>
  <c r="AB149" i="2" s="1"/>
  <c r="AB627" i="2"/>
  <c r="AB706" i="2" s="1"/>
  <c r="AB763" i="2" s="1"/>
  <c r="AB825" i="2" s="1"/>
  <c r="AB650" i="2"/>
  <c r="AB782" i="2" s="1"/>
  <c r="AB846" i="2" s="1"/>
  <c r="AB648" i="2"/>
  <c r="AB781" i="2" s="1"/>
  <c r="AB845" i="2" s="1"/>
  <c r="AB628" i="2"/>
  <c r="AB707" i="2" s="1"/>
  <c r="AB764" i="2" s="1"/>
  <c r="AB827" i="2" s="1"/>
  <c r="AB647" i="2"/>
  <c r="AB780" i="2" s="1"/>
  <c r="AB844" i="2" s="1"/>
  <c r="AB625" i="2"/>
  <c r="AB704" i="2" s="1"/>
  <c r="AB761" i="2" s="1"/>
  <c r="AB823" i="2" s="1"/>
  <c r="AA323" i="2"/>
  <c r="AB323" i="2" s="1"/>
  <c r="AA316" i="2"/>
  <c r="AB316" i="2" s="1"/>
  <c r="AB378" i="2" s="1"/>
  <c r="AA303" i="2"/>
  <c r="AB303" i="2" s="1"/>
  <c r="AA317" i="2"/>
  <c r="AB317" i="2" s="1"/>
  <c r="AA322" i="2"/>
  <c r="AB322" i="2" s="1"/>
  <c r="AA310" i="2"/>
  <c r="AB310" i="2" s="1"/>
  <c r="AA306" i="2"/>
  <c r="AB306" i="2" s="1"/>
  <c r="AA321" i="2"/>
  <c r="AB321" i="2" s="1"/>
  <c r="AA315" i="2"/>
  <c r="AB315" i="2" s="1"/>
  <c r="AA298" i="2"/>
  <c r="AB298" i="2" s="1"/>
  <c r="AA314" i="2"/>
  <c r="AB314" i="2" s="1"/>
  <c r="AA319" i="2"/>
  <c r="AB319" i="2" s="1"/>
  <c r="AA309" i="2"/>
  <c r="AB309" i="2" s="1"/>
  <c r="AA311" i="2"/>
  <c r="AB311" i="2" s="1"/>
  <c r="T2" i="11"/>
  <c r="AF19" i="11"/>
  <c r="AG19" i="11" l="1"/>
  <c r="G5" i="12"/>
  <c r="AF20" i="11" l="1"/>
  <c r="H5" i="12"/>
  <c r="AG20" i="11" l="1"/>
  <c r="G6" i="12"/>
  <c r="AF21" i="11" l="1"/>
  <c r="H6" i="12"/>
  <c r="AG21" i="11" l="1"/>
  <c r="G7" i="12"/>
  <c r="AF22" i="11" l="1"/>
  <c r="H7" i="12"/>
  <c r="AG22" i="11" l="1"/>
  <c r="G8" i="12"/>
  <c r="AF24" i="11" l="1"/>
  <c r="H8" i="12"/>
  <c r="AG24" i="11" l="1"/>
  <c r="G9" i="12"/>
  <c r="H9" i="12" l="1"/>
  <c r="AF52" i="11"/>
  <c r="G10" i="12" s="1"/>
  <c r="AF53" i="11"/>
  <c r="AG53" i="11" s="1"/>
  <c r="H11" i="12" s="1"/>
  <c r="AF54" i="11"/>
  <c r="AG54" i="11" s="1"/>
  <c r="H12" i="12" s="1"/>
  <c r="G13" i="12" s="1"/>
  <c r="G12" i="12" l="1"/>
  <c r="AG52" i="11"/>
  <c r="H10" i="12" s="1"/>
  <c r="G11" i="12"/>
  <c r="AA359" i="11"/>
  <c r="AB359" i="11" s="1"/>
  <c r="AA214" i="11"/>
  <c r="AB214" i="11" s="1"/>
  <c r="AA296" i="11"/>
  <c r="AB296" i="11" s="1"/>
  <c r="AA324" i="11"/>
  <c r="AB324" i="11" s="1"/>
  <c r="AA321" i="11"/>
  <c r="AB321" i="11" s="1"/>
  <c r="AA270" i="11"/>
  <c r="AB270" i="11" s="1"/>
  <c r="AA356" i="11"/>
  <c r="AB356" i="11" s="1"/>
  <c r="AA244" i="11"/>
  <c r="AB244" i="11" s="1"/>
  <c r="AA177" i="11"/>
  <c r="AB177" i="11" s="1"/>
  <c r="AA241" i="11"/>
  <c r="AB241" i="11" s="1"/>
  <c r="AA267" i="11"/>
  <c r="AB267" i="11" s="1"/>
  <c r="AA217" i="11"/>
  <c r="AB217" i="11" s="1"/>
  <c r="AA299" i="11"/>
  <c r="AB299" i="11" s="1"/>
  <c r="L66" i="2"/>
</calcChain>
</file>

<file path=xl/sharedStrings.xml><?xml version="1.0" encoding="utf-8"?>
<sst xmlns="http://schemas.openxmlformats.org/spreadsheetml/2006/main" count="10470" uniqueCount="4392">
  <si>
    <t>WBS</t>
  </si>
  <si>
    <t>Task Name</t>
  </si>
  <si>
    <t>Project Schedule App Dev Template</t>
  </si>
  <si>
    <t xml:space="preserve">   Project Start</t>
  </si>
  <si>
    <t xml:space="preserve">   Plan</t>
  </si>
  <si>
    <t>1.2.1</t>
  </si>
  <si>
    <t xml:space="preserve">      Develop Plan for Plan Phase</t>
  </si>
  <si>
    <t>1.2.2</t>
  </si>
  <si>
    <t xml:space="preserve">      Develop Process Design</t>
  </si>
  <si>
    <t>1.2.3</t>
  </si>
  <si>
    <t xml:space="preserve">      Develop Project Charter</t>
  </si>
  <si>
    <t>1.2.3.1</t>
  </si>
  <si>
    <t xml:space="preserve">         Define Project Scope</t>
  </si>
  <si>
    <t>1.2.3.2</t>
  </si>
  <si>
    <t xml:space="preserve">         Complete Project Charter (PC) Document</t>
  </si>
  <si>
    <t>1.2.4</t>
  </si>
  <si>
    <t xml:space="preserve">      Estimate Effort for Define Phase</t>
  </si>
  <si>
    <t>1.2.5</t>
  </si>
  <si>
    <t xml:space="preserve">      Develop Plan for Define Phase</t>
  </si>
  <si>
    <t>1.2.5.1</t>
  </si>
  <si>
    <t xml:space="preserve">         Develop and Release RFI</t>
  </si>
  <si>
    <t>1.2.5.2</t>
  </si>
  <si>
    <t xml:space="preserve">         Orient QA with Project Background</t>
  </si>
  <si>
    <t>1.2.5.3</t>
  </si>
  <si>
    <t xml:space="preserve">         Document Preliminary Project Plan</t>
  </si>
  <si>
    <t>1.2.5.3.1</t>
  </si>
  <si>
    <t xml:space="preserve">            Identify Customer Deliverables</t>
  </si>
  <si>
    <t>1.2.5.3.2</t>
  </si>
  <si>
    <t xml:space="preserve">            Identify Reusable Components</t>
  </si>
  <si>
    <t>1.2.5.3.3</t>
  </si>
  <si>
    <t xml:space="preserve">            Orient QA with Project Background</t>
  </si>
  <si>
    <t>1.2.5.3.4</t>
  </si>
  <si>
    <t xml:space="preserve">            Tailor SDP-21 for Project Characteristics</t>
  </si>
  <si>
    <t>1.2.5.3.5</t>
  </si>
  <si>
    <t xml:space="preserve">            Develop Peer Review Plan</t>
  </si>
  <si>
    <t>1.2.5.3.6</t>
  </si>
  <si>
    <t xml:space="preserve">            Identify Resources, Tools and Training Needs</t>
  </si>
  <si>
    <t>1.2.5.3.7</t>
  </si>
  <si>
    <t xml:space="preserve">            Document CM Plan</t>
  </si>
  <si>
    <t>1.2.5.3.8</t>
  </si>
  <si>
    <t xml:space="preserve">            Document Project Data Management Plan</t>
  </si>
  <si>
    <t>1.2.5.3.9</t>
  </si>
  <si>
    <t xml:space="preserve">            Document QA Plan </t>
  </si>
  <si>
    <t>1.2.5.3.10</t>
  </si>
  <si>
    <t xml:space="preserve">            Document Stakeholder(s) Involvement Plan</t>
  </si>
  <si>
    <t>1.2.5.3.11</t>
  </si>
  <si>
    <t xml:space="preserve">            Document Project Training Plan</t>
  </si>
  <si>
    <t>1.2.5.3.12</t>
  </si>
  <si>
    <t xml:space="preserve">            Identify Critical Dependencies and Issues</t>
  </si>
  <si>
    <t>1.2.5.3.13</t>
  </si>
  <si>
    <t xml:space="preserve">            Asess and Create Procurement Plan for acquiring Supplier/Products for System Deployment</t>
  </si>
  <si>
    <t>1.2.5.3.14</t>
  </si>
  <si>
    <t xml:space="preserve">            Refine and Optimize Project Schedule</t>
  </si>
  <si>
    <t>1.2.5.3.15</t>
  </si>
  <si>
    <t xml:space="preserve">            Document Prelimnary Project Plan </t>
  </si>
  <si>
    <t>1.2.5.3.16</t>
  </si>
  <si>
    <t xml:space="preserve">            Check for Consistency in PQP, QA Plan, Risk Mgmt, CM Plan and Schedule</t>
  </si>
  <si>
    <t>1.2.5.3.17</t>
  </si>
  <si>
    <t xml:space="preserve">            Ensure Review of Project Plan</t>
  </si>
  <si>
    <t>1.2.5.3.17.1</t>
  </si>
  <si>
    <t xml:space="preserve">               Identify Reviewers</t>
  </si>
  <si>
    <t>1.2.5.3.17.2</t>
  </si>
  <si>
    <t xml:space="preserve">               Schedule Review</t>
  </si>
  <si>
    <t>1.2.5.3.17.3</t>
  </si>
  <si>
    <t xml:space="preserve">               Review and Log Feedback</t>
  </si>
  <si>
    <t>1.2.5.3.17.4</t>
  </si>
  <si>
    <t xml:space="preserve">               Fix Defects Detected from Review</t>
  </si>
  <si>
    <t>1.2.5.3.17.5</t>
  </si>
  <si>
    <t xml:space="preserve">               Verify Closure of Defects</t>
  </si>
  <si>
    <t>1.2.5.3.17.6</t>
  </si>
  <si>
    <t xml:space="preserve">               Document and Communicate Review Results</t>
  </si>
  <si>
    <t>1.2.5.3.18</t>
  </si>
  <si>
    <t xml:space="preserve">            Update Project Plan </t>
  </si>
  <si>
    <t>1.2.5.3.19</t>
  </si>
  <si>
    <t xml:space="preserve">            Review Project Commitments</t>
  </si>
  <si>
    <t>1.2.5.3.20</t>
  </si>
  <si>
    <t xml:space="preserve">            Obtain Approval and Baseline Project Plan</t>
  </si>
  <si>
    <t>1.2.5.3.21</t>
  </si>
  <si>
    <t xml:space="preserve">            Communicate Project Plan</t>
  </si>
  <si>
    <t>1.2.5.3.22</t>
  </si>
  <si>
    <t xml:space="preserve">            Orient Project Team on Project Plan</t>
  </si>
  <si>
    <t>1.2.5.4</t>
  </si>
  <si>
    <t xml:space="preserve">         Procure Resources for Define Phase</t>
  </si>
  <si>
    <t>1.2.5.4.1</t>
  </si>
  <si>
    <t xml:space="preserve">            Engage Time and Material Resources</t>
  </si>
  <si>
    <t>1.2.5.4.2</t>
  </si>
  <si>
    <t xml:space="preserve">            Allocate Resources for Define Phase</t>
  </si>
  <si>
    <t>1.2.5.4.3</t>
  </si>
  <si>
    <t xml:space="preserve">            Develop Initial Version of Supplier Management Plan</t>
  </si>
  <si>
    <t>1.2.5.4.4</t>
  </si>
  <si>
    <t xml:space="preserve">            Develop RFP and Evaluation Criteria</t>
  </si>
  <si>
    <t>1.2.5.4.5</t>
  </si>
  <si>
    <t xml:space="preserve">            Distribute RFP to Suppliers</t>
  </si>
  <si>
    <t>1.2.5.4.6</t>
  </si>
  <si>
    <t xml:space="preserve">            Evaluate Proposals</t>
  </si>
  <si>
    <t>1.2.5.4.7</t>
  </si>
  <si>
    <t xml:space="preserve">            Approve Supplier(s) Down-Select</t>
  </si>
  <si>
    <t>1.2.5.4.8</t>
  </si>
  <si>
    <t xml:space="preserve">            Negotiate Agreement and Select Final Supplier</t>
  </si>
  <si>
    <t>1.2.5.4.9</t>
  </si>
  <si>
    <t xml:space="preserve">            Get Single Sourcing Justification Letter and Obtain Approval</t>
  </si>
  <si>
    <t>1.2.6</t>
  </si>
  <si>
    <t xml:space="preserve">      Conduct Plan Tollgate</t>
  </si>
  <si>
    <t>1.2.6.1</t>
  </si>
  <si>
    <t xml:space="preserve">         Update Plan(s) for Define, Construct, Test and Deploy Phases</t>
  </si>
  <si>
    <t>1.2.6.2</t>
  </si>
  <si>
    <t xml:space="preserve">         Request Tollgate Review</t>
  </si>
  <si>
    <t>1.2.6.3</t>
  </si>
  <si>
    <t xml:space="preserve">         Update Business Case</t>
  </si>
  <si>
    <t>1.2.6.4</t>
  </si>
  <si>
    <t xml:space="preserve">         Prepare for Project Tollgate Review</t>
  </si>
  <si>
    <t>1.2.6.5</t>
  </si>
  <si>
    <t xml:space="preserve">         Review Plan(s) for Define, Construct, Test and Deploy Phases</t>
  </si>
  <si>
    <t>1.2.6.6</t>
  </si>
  <si>
    <t xml:space="preserve">         Review Work Product Baseline and Conduct CM Audit</t>
  </si>
  <si>
    <t>1.2.6.7</t>
  </si>
  <si>
    <t xml:space="preserve">         Conduct CM Audits</t>
  </si>
  <si>
    <t>1.2.6.8</t>
  </si>
  <si>
    <t xml:space="preserve">         Prepare Tollgate Review Report</t>
  </si>
  <si>
    <t>1.2.6.9</t>
  </si>
  <si>
    <t xml:space="preserve">         Update and Communicate Tollgate Review Report</t>
  </si>
  <si>
    <t>1.2.6.10</t>
  </si>
  <si>
    <t xml:space="preserve">         Work on Action Plan</t>
  </si>
  <si>
    <t>1.2.6.11</t>
  </si>
  <si>
    <t xml:space="preserve">         Close Tollgate Observations</t>
  </si>
  <si>
    <t xml:space="preserve">   Plan Tollgate Conducted</t>
  </si>
  <si>
    <t xml:space="preserve">   Define</t>
  </si>
  <si>
    <t>1.4.1</t>
  </si>
  <si>
    <t xml:space="preserve">      Communicate Final Supplier Management Plan</t>
  </si>
  <si>
    <t>1.4.2</t>
  </si>
  <si>
    <t xml:space="preserve">      Develop Business Requirements</t>
  </si>
  <si>
    <t>1.4.2.1</t>
  </si>
  <si>
    <t xml:space="preserve">         Derive Business Requirements</t>
  </si>
  <si>
    <t>1.4.2.2</t>
  </si>
  <si>
    <t xml:space="preserve">         Complete Business Requirements Document (BRD)</t>
  </si>
  <si>
    <t>1.4.2.3</t>
  </si>
  <si>
    <t xml:space="preserve">         Check for Consistency with Process Design Summary</t>
  </si>
  <si>
    <t>1.4.2.4</t>
  </si>
  <si>
    <t xml:space="preserve">         Ensure Review of BRD</t>
  </si>
  <si>
    <t>1.4.2.5</t>
  </si>
  <si>
    <t xml:space="preserve">         Peer Review</t>
  </si>
  <si>
    <t>1.4.2.6</t>
  </si>
  <si>
    <t xml:space="preserve">         Obtain Approval and Baseline BRD</t>
  </si>
  <si>
    <t>1.4.3</t>
  </si>
  <si>
    <t xml:space="preserve">      Business Requirements Developed</t>
  </si>
  <si>
    <t>1.4.4</t>
  </si>
  <si>
    <t xml:space="preserve">      Develop System Requirements</t>
  </si>
  <si>
    <t>1.4.4.1</t>
  </si>
  <si>
    <t xml:space="preserve">         Elicit Requirements</t>
  </si>
  <si>
    <t>1.4.4.2</t>
  </si>
  <si>
    <t xml:space="preserve">         Develop Use Cases</t>
  </si>
  <si>
    <t>1.4.4.3</t>
  </si>
  <si>
    <t xml:space="preserve">         Derive System Requirements</t>
  </si>
  <si>
    <t>1.4.4.4</t>
  </si>
  <si>
    <t xml:space="preserve">         Prioritize System Requirements</t>
  </si>
  <si>
    <t>1.4.4.5</t>
  </si>
  <si>
    <t xml:space="preserve">         Obtain Agreement for Requirements</t>
  </si>
  <si>
    <t>1.4.4.6</t>
  </si>
  <si>
    <t xml:space="preserve">         Update Business Requirements Document (BRD)</t>
  </si>
  <si>
    <t>1.4.4.7</t>
  </si>
  <si>
    <t xml:space="preserve">         Manage Requirements</t>
  </si>
  <si>
    <t>1.4.4.7.1</t>
  </si>
  <si>
    <t xml:space="preserve">            Understand Change in Requirements</t>
  </si>
  <si>
    <t>1.4.4.7.2</t>
  </si>
  <si>
    <t xml:space="preserve">            Perform Detailed Impact Analysis</t>
  </si>
  <si>
    <t>1.4.4.7.3</t>
  </si>
  <si>
    <t xml:space="preserve">            Complete Requirements Change Request (RCR) Form</t>
  </si>
  <si>
    <t>1.4.4.7.4</t>
  </si>
  <si>
    <t xml:space="preserve">            Review through Requirements Change Control Board</t>
  </si>
  <si>
    <t>1.4.4.7.5</t>
  </si>
  <si>
    <t xml:space="preserve">            Re-plan the Project</t>
  </si>
  <si>
    <t>1.4.4.7.5.1</t>
  </si>
  <si>
    <t xml:space="preserve">               Re-estimate and Re-plan</t>
  </si>
  <si>
    <t>1.4.4.7.5.2</t>
  </si>
  <si>
    <t xml:space="preserve">               Derive New Schedule</t>
  </si>
  <si>
    <t>1.4.4.7.5.3</t>
  </si>
  <si>
    <t xml:space="preserve">               Communicate Changes in Project Plan</t>
  </si>
  <si>
    <t>1.4.4.7.6</t>
  </si>
  <si>
    <t xml:space="preserve">            Update RCR Form</t>
  </si>
  <si>
    <t>1.4.4.7.7</t>
  </si>
  <si>
    <t xml:space="preserve">            Update Change Register</t>
  </si>
  <si>
    <t>1.4.4.7.8</t>
  </si>
  <si>
    <t xml:space="preserve">            Communicate to Requirements Providers</t>
  </si>
  <si>
    <t>1.4.4.7.9</t>
  </si>
  <si>
    <t xml:space="preserve">            Incorporate Changes</t>
  </si>
  <si>
    <t>1.4.4.7.9.1</t>
  </si>
  <si>
    <t xml:space="preserve">               Identify Author</t>
  </si>
  <si>
    <t>1.4.4.7.9.2</t>
  </si>
  <si>
    <t xml:space="preserve">               Check-Out Configuration Items (CIs)</t>
  </si>
  <si>
    <t>1.4.4.7.9.3</t>
  </si>
  <si>
    <t xml:space="preserve">               Incorporate Changes in Work Products</t>
  </si>
  <si>
    <t>1.4.4.8</t>
  </si>
  <si>
    <t xml:space="preserve">         Check for Consistency in Requirements Work Product</t>
  </si>
  <si>
    <t>1.4.4.9</t>
  </si>
  <si>
    <t xml:space="preserve">         Update and Finalize System Requirements Specification (SRS)</t>
  </si>
  <si>
    <t>1.4.4.10</t>
  </si>
  <si>
    <t xml:space="preserve">         Update Requirements Traceability Matrix (RTM)</t>
  </si>
  <si>
    <t>1.4.4.11</t>
  </si>
  <si>
    <t xml:space="preserve">         Ensure Review of BRD, SRS and RTM</t>
  </si>
  <si>
    <t>1.4.4.12</t>
  </si>
  <si>
    <t>1.4.4.12.1</t>
  </si>
  <si>
    <t xml:space="preserve">            Conduct Offline Review</t>
  </si>
  <si>
    <t>1.4.4.12.2</t>
  </si>
  <si>
    <t xml:space="preserve">            Identify Reviewers</t>
  </si>
  <si>
    <t>1.4.4.12.3</t>
  </si>
  <si>
    <t xml:space="preserve">            Schedule Review</t>
  </si>
  <si>
    <t>1.4.4.12.4</t>
  </si>
  <si>
    <t xml:space="preserve">            Review and Log Feedback</t>
  </si>
  <si>
    <t>1.4.4.12.5</t>
  </si>
  <si>
    <t xml:space="preserve">            Fix Defects Detected from Offline Review</t>
  </si>
  <si>
    <t>1.4.4.12.6</t>
  </si>
  <si>
    <t xml:space="preserve">            Verify Closure of Defects</t>
  </si>
  <si>
    <t>1.4.4.12.7</t>
  </si>
  <si>
    <t xml:space="preserve">            Document and Communicate Review Results</t>
  </si>
  <si>
    <t>1.4.4.12.8</t>
  </si>
  <si>
    <t xml:space="preserve">            Approve for Baseline</t>
  </si>
  <si>
    <t>1.4.4.13</t>
  </si>
  <si>
    <t xml:space="preserve">         Follow up for Review Completion to obtain agreement on requirements by All Reqs Providers</t>
  </si>
  <si>
    <t>1.4.4.14</t>
  </si>
  <si>
    <t xml:space="preserve">         Obtain Approval and Baseline BRD, SRS and RTM</t>
  </si>
  <si>
    <t>1.4.5</t>
  </si>
  <si>
    <t xml:space="preserve">      Develop Architectural Design</t>
  </si>
  <si>
    <t>1.4.5.1</t>
  </si>
  <si>
    <t xml:space="preserve">         Design System Architecture</t>
  </si>
  <si>
    <t>1.4.5.2</t>
  </si>
  <si>
    <t xml:space="preserve">         Develop Logical Data Model (LDM)</t>
  </si>
  <si>
    <t>1.4.5.3</t>
  </si>
  <si>
    <t xml:space="preserve">         Present to Architectural Review Committee</t>
  </si>
  <si>
    <t>1.4.5.4</t>
  </si>
  <si>
    <t xml:space="preserve">         Update Architectural Design (AD) Document</t>
  </si>
  <si>
    <t>1.4.5.5</t>
  </si>
  <si>
    <t xml:space="preserve">         Create IT Standards Bill of Material (BoM)</t>
  </si>
  <si>
    <t>1.4.5.6</t>
  </si>
  <si>
    <t xml:space="preserve">         Ensure Review of AD and BoM</t>
  </si>
  <si>
    <t>1.4.5.7</t>
  </si>
  <si>
    <t>1.4.5.7.1</t>
  </si>
  <si>
    <t xml:space="preserve">            Conduct Review</t>
  </si>
  <si>
    <t>1.4.5.7.2</t>
  </si>
  <si>
    <t>1.4.5.7.3</t>
  </si>
  <si>
    <t>1.4.5.7.4</t>
  </si>
  <si>
    <t>1.4.5.7.5</t>
  </si>
  <si>
    <t>1.4.5.7.6</t>
  </si>
  <si>
    <t>1.4.5.7.7</t>
  </si>
  <si>
    <t>1.4.5.7.8</t>
  </si>
  <si>
    <t>1.4.5.8</t>
  </si>
  <si>
    <t xml:space="preserve">         Obtain Approval and Baseline AD and BoM</t>
  </si>
  <si>
    <t>1.4.6</t>
  </si>
  <si>
    <t xml:space="preserve">      Architectural Design Developed</t>
  </si>
  <si>
    <t>1.4.7</t>
  </si>
  <si>
    <t xml:space="preserve">      Make Build/Buy/Reuse Decision</t>
  </si>
  <si>
    <t>1.4.7.1</t>
  </si>
  <si>
    <t xml:space="preserve">         Verify Reuse Options</t>
  </si>
  <si>
    <t>1.4.7.2</t>
  </si>
  <si>
    <t xml:space="preserve">         Conduct Market Analysis</t>
  </si>
  <si>
    <t>1.4.7.3</t>
  </si>
  <si>
    <t xml:space="preserve">         Compare Multiple Products</t>
  </si>
  <si>
    <t>1.4.7.4</t>
  </si>
  <si>
    <t xml:space="preserve">         Selected?</t>
  </si>
  <si>
    <t>1.4.7.5</t>
  </si>
  <si>
    <t xml:space="preserve">         Communicate Build/Buy/Reuse Recommendation</t>
  </si>
  <si>
    <t>1.4.7.6</t>
  </si>
  <si>
    <t xml:space="preserve">         Make Build/Buy/Reuse Analysis</t>
  </si>
  <si>
    <t>1.4.8</t>
  </si>
  <si>
    <t xml:space="preserve">      Develop Deployment Strategy</t>
  </si>
  <si>
    <t>1.4.8.1</t>
  </si>
  <si>
    <t xml:space="preserve">         Document Deployment Strategy</t>
  </si>
  <si>
    <t>1.4.9</t>
  </si>
  <si>
    <t xml:space="preserve">      Initial System Deployment Plan (ver 1.0) containing Deployment Strategy created </t>
  </si>
  <si>
    <t>1.4.10</t>
  </si>
  <si>
    <t xml:space="preserve">      Conduct Bid Evaluations</t>
  </si>
  <si>
    <t>1.4.10.1</t>
  </si>
  <si>
    <t xml:space="preserve">         Plan for Product Acquisition</t>
  </si>
  <si>
    <t>1.4.10.2</t>
  </si>
  <si>
    <t xml:space="preserve">         Plan for Supplier Sourcing (Construct through Deploy)</t>
  </si>
  <si>
    <t>1.4.10.3</t>
  </si>
  <si>
    <t xml:space="preserve">         Develop Initial Version of Supplier Management Plan</t>
  </si>
  <si>
    <t>1.4.10.4</t>
  </si>
  <si>
    <t xml:space="preserve">         Develop RFP and Evaluation Criteria</t>
  </si>
  <si>
    <t>1.4.10.5</t>
  </si>
  <si>
    <t xml:space="preserve">         Distribute RFP to Suppliers</t>
  </si>
  <si>
    <t>1.4.10.6</t>
  </si>
  <si>
    <t xml:space="preserve">         Evaluate Proposals</t>
  </si>
  <si>
    <t>1.4.10.7</t>
  </si>
  <si>
    <t xml:space="preserve">         Approve Supplier(s) Down-Select</t>
  </si>
  <si>
    <t>1.4.10.8</t>
  </si>
  <si>
    <t xml:space="preserve">         Negotiate Agreement and Select Final Supplier</t>
  </si>
  <si>
    <t>1.4.10.9</t>
  </si>
  <si>
    <t xml:space="preserve">         Get Single Sourcing Justification Letter and Obtain Approval</t>
  </si>
  <si>
    <t>1.4.11</t>
  </si>
  <si>
    <t xml:space="preserve">      Develop Final Project Plan</t>
  </si>
  <si>
    <t>1.4.11.1</t>
  </si>
  <si>
    <t xml:space="preserve">         Tailor SDP-21 for Project Characteristics</t>
  </si>
  <si>
    <t>1.4.11.2</t>
  </si>
  <si>
    <t xml:space="preserve">         Develop and Record Estimates</t>
  </si>
  <si>
    <t>1.4.11.2.1</t>
  </si>
  <si>
    <t xml:space="preserve">            Identify Estimation Team</t>
  </si>
  <si>
    <t>1.4.11.2.2</t>
  </si>
  <si>
    <t xml:space="preserve">            Identify Estimation Method</t>
  </si>
  <si>
    <t>1.4.11.2.3</t>
  </si>
  <si>
    <t xml:space="preserve">            Estimate Size, Effort, Cost and Forecast Dates</t>
  </si>
  <si>
    <t>1.4.11.2.4</t>
  </si>
  <si>
    <t xml:space="preserve">            Ensure Review and Validation of Cost Estimates</t>
  </si>
  <si>
    <t>1.4.11.2.5</t>
  </si>
  <si>
    <t xml:space="preserve">            Prepare Estimation Report</t>
  </si>
  <si>
    <t>1.4.11.3</t>
  </si>
  <si>
    <t xml:space="preserve">         Develop Test Strategy</t>
  </si>
  <si>
    <t>1.4.11.4</t>
  </si>
  <si>
    <t xml:space="preserve">         Develop Peer Review Plan</t>
  </si>
  <si>
    <t>1.4.11.5</t>
  </si>
  <si>
    <t xml:space="preserve">         Update Product Quality Plan (Level 4)</t>
  </si>
  <si>
    <t>1.4.11.5.1</t>
  </si>
  <si>
    <t xml:space="preserve">            Set Project Performance Objectives (Level 4)</t>
  </si>
  <si>
    <t>1.4.11.5.2</t>
  </si>
  <si>
    <t xml:space="preserve">            Derive Objectives for Life Cycle Phases (Level 4)</t>
  </si>
  <si>
    <t>1.4.11.5.3</t>
  </si>
  <si>
    <t xml:space="preserve">            Review of Process Performance Capabilities</t>
  </si>
  <si>
    <t>1.4.11.5.4</t>
  </si>
  <si>
    <t xml:space="preserve">            Review Product Quality Plan (Level 4)</t>
  </si>
  <si>
    <t>1.4.11.5.5</t>
  </si>
  <si>
    <t xml:space="preserve">            Obtain Approval and Baseline PQP (Level 4)</t>
  </si>
  <si>
    <t>1.4.11.6</t>
  </si>
  <si>
    <t xml:space="preserve">         Identify Resources, Tools and Training Needs</t>
  </si>
  <si>
    <t>1.4.11.7</t>
  </si>
  <si>
    <t xml:space="preserve">         Document CM Plan</t>
  </si>
  <si>
    <t>1.4.11.8</t>
  </si>
  <si>
    <t xml:space="preserve">         Document Project Data Management Plan</t>
  </si>
  <si>
    <t>1.4.11.9</t>
  </si>
  <si>
    <t xml:space="preserve">         Document QA Plan </t>
  </si>
  <si>
    <t>1.4.11.10</t>
  </si>
  <si>
    <t xml:space="preserve">         Document Stakeholder(s) Involvement Plan</t>
  </si>
  <si>
    <t>1.4.11.11</t>
  </si>
  <si>
    <t xml:space="preserve">         Document Project Training Plan</t>
  </si>
  <si>
    <t>1.4.11.12</t>
  </si>
  <si>
    <t xml:space="preserve">         Identify Critical Dependencies and Issues</t>
  </si>
  <si>
    <t>1.4.11.13</t>
  </si>
  <si>
    <t xml:space="preserve">         Asess and Create Procurement Plan for acquiring Supplier/Products for System Deployment</t>
  </si>
  <si>
    <t>1.4.11.14</t>
  </si>
  <si>
    <t xml:space="preserve">         Refine and Optimize Project Schedule</t>
  </si>
  <si>
    <t>1.4.11.15</t>
  </si>
  <si>
    <t xml:space="preserve">         Document Prelimnary Project Plan </t>
  </si>
  <si>
    <t>1.4.11.16</t>
  </si>
  <si>
    <t xml:space="preserve">         Check for Consistency in PQP, QA Plan, Risk Mgmt, CM Plan and Schedule</t>
  </si>
  <si>
    <t>1.4.12</t>
  </si>
  <si>
    <t xml:space="preserve">      Ensure Review of Project Plan</t>
  </si>
  <si>
    <t>1.4.12.1</t>
  </si>
  <si>
    <t xml:space="preserve">         Identify Reviewers</t>
  </si>
  <si>
    <t>1.4.12.2</t>
  </si>
  <si>
    <t xml:space="preserve">         Schedule Review</t>
  </si>
  <si>
    <t>1.4.12.3</t>
  </si>
  <si>
    <t xml:space="preserve">         Review and Log Feedback</t>
  </si>
  <si>
    <t>1.4.12.4</t>
  </si>
  <si>
    <t xml:space="preserve">         Fix Defects Detected from Review</t>
  </si>
  <si>
    <t>1.4.12.5</t>
  </si>
  <si>
    <t xml:space="preserve">         Verify Closure of Defects</t>
  </si>
  <si>
    <t>1.4.12.6</t>
  </si>
  <si>
    <t xml:space="preserve">         Document and Communicate Review Results</t>
  </si>
  <si>
    <t>1.4.13</t>
  </si>
  <si>
    <t xml:space="preserve">      Update Project Plan </t>
  </si>
  <si>
    <t>1.4.14</t>
  </si>
  <si>
    <t xml:space="preserve">      Review Project Commitments</t>
  </si>
  <si>
    <t>1.4.15</t>
  </si>
  <si>
    <t xml:space="preserve">      Obtain Approval and Baseline Project Plan</t>
  </si>
  <si>
    <t>1.4.16</t>
  </si>
  <si>
    <t xml:space="preserve">      Communicate Project Plan</t>
  </si>
  <si>
    <t>1.4.17</t>
  </si>
  <si>
    <t xml:space="preserve">      Orient Project Team on Project Plan</t>
  </si>
  <si>
    <t>1.4.18</t>
  </si>
  <si>
    <t xml:space="preserve">      Conduct Define Tollgate</t>
  </si>
  <si>
    <t>1.4.18.1</t>
  </si>
  <si>
    <t xml:space="preserve">         Update Plan(s) for Construct, Test and Deploy Phases</t>
  </si>
  <si>
    <t>1.4.18.2</t>
  </si>
  <si>
    <t>1.4.18.3</t>
  </si>
  <si>
    <t>1.4.18.4</t>
  </si>
  <si>
    <t>1.4.18.5</t>
  </si>
  <si>
    <t xml:space="preserve">         Review Plan(s) for Construct, Test and Deploy Phases</t>
  </si>
  <si>
    <t>1.4.18.6</t>
  </si>
  <si>
    <t>1.4.18.7</t>
  </si>
  <si>
    <t>1.4.18.8</t>
  </si>
  <si>
    <t xml:space="preserve">         Prepare Define Tollgate Review Report</t>
  </si>
  <si>
    <t>1.4.18.9</t>
  </si>
  <si>
    <t xml:space="preserve">         Update and Communicate Define Tollgate Review Report</t>
  </si>
  <si>
    <t>1.4.18.10</t>
  </si>
  <si>
    <t>1.4.18.11</t>
  </si>
  <si>
    <t xml:space="preserve">   Define Tollgate Conducted</t>
  </si>
  <si>
    <t xml:space="preserve">   Construct </t>
  </si>
  <si>
    <t>1.6.1</t>
  </si>
  <si>
    <t>1.6.2</t>
  </si>
  <si>
    <t xml:space="preserve">      Conduct Construct Phase Kick-Off</t>
  </si>
  <si>
    <t>1.6.3</t>
  </si>
  <si>
    <t xml:space="preserve">       Construct Phase Kick-Off Conducted</t>
  </si>
  <si>
    <t>1.6.4</t>
  </si>
  <si>
    <t xml:space="preserve">      Develop Detailed Design</t>
  </si>
  <si>
    <t>1.6.4.1</t>
  </si>
  <si>
    <t xml:space="preserve">         Develop Detailed Architecture</t>
  </si>
  <si>
    <t>1.6.4.2</t>
  </si>
  <si>
    <t xml:space="preserve">         Identify Product Components and Interfaces</t>
  </si>
  <si>
    <t>1.6.4.3</t>
  </si>
  <si>
    <t xml:space="preserve">         Develop and Analyze Design Alternatives</t>
  </si>
  <si>
    <t>1.6.4.4</t>
  </si>
  <si>
    <t xml:space="preserve">         Develop Operational Design</t>
  </si>
  <si>
    <t>1.6.4.5</t>
  </si>
  <si>
    <t xml:space="preserve">         Conduct Detail Design Review</t>
  </si>
  <si>
    <t>1.6.4.6</t>
  </si>
  <si>
    <t xml:space="preserve">         Document System Design Document (SDD)</t>
  </si>
  <si>
    <t>1.6.4.7</t>
  </si>
  <si>
    <t>1.6.4.8</t>
  </si>
  <si>
    <t xml:space="preserve">         Check for Consistency in Work Product</t>
  </si>
  <si>
    <t>1.6.4.9</t>
  </si>
  <si>
    <t xml:space="preserve">         Review System Design Document</t>
  </si>
  <si>
    <t>1.6.4.9.1</t>
  </si>
  <si>
    <t>1.6.4.9.2</t>
  </si>
  <si>
    <t>1.6.4.9.3</t>
  </si>
  <si>
    <t>1.6.4.9.4</t>
  </si>
  <si>
    <t xml:space="preserve">            Fix Defects Detected from Review</t>
  </si>
  <si>
    <t>1.6.4.9.5</t>
  </si>
  <si>
    <t>1.6.4.9.6</t>
  </si>
  <si>
    <t>1.6.4.10</t>
  </si>
  <si>
    <t xml:space="preserve">         Obtain Approval and Baseline SDD</t>
  </si>
  <si>
    <t>1.6.4.11</t>
  </si>
  <si>
    <t xml:space="preserve">         Develop Physical Data Model (PDM)</t>
  </si>
  <si>
    <t>1.6.5</t>
  </si>
  <si>
    <t xml:space="preserve">      Develop Test Plans</t>
  </si>
  <si>
    <t>1.6.5.1</t>
  </si>
  <si>
    <t xml:space="preserve">         Develop User Acceptance Test Plan (UATP)</t>
  </si>
  <si>
    <t>1.6.5.1.1</t>
  </si>
  <si>
    <t xml:space="preserve">            Identify Pre-Production Environment Requirements</t>
  </si>
  <si>
    <t>1.6.5.1.2</t>
  </si>
  <si>
    <t xml:space="preserve">            Identify Test Data Requirements for User Acceptance Testing</t>
  </si>
  <si>
    <t>1.6.5.1.3</t>
  </si>
  <si>
    <t xml:space="preserve">            Develop Schedule for User Acceptance Testing</t>
  </si>
  <si>
    <t>1.6.5.1.4</t>
  </si>
  <si>
    <t xml:space="preserve">            Document Defect and Problem Reporting Procedures</t>
  </si>
  <si>
    <t>1.6.5.1.5</t>
  </si>
  <si>
    <t xml:space="preserve">            Document User Acceptance Test Plan (UATP)</t>
  </si>
  <si>
    <t>1.6.5.1.6</t>
  </si>
  <si>
    <t xml:space="preserve">            Ensure Review of UATP</t>
  </si>
  <si>
    <t>1.6.5.1.6.1</t>
  </si>
  <si>
    <t>1.6.5.1.6.2</t>
  </si>
  <si>
    <t>1.6.5.1.6.3</t>
  </si>
  <si>
    <t>1.6.5.1.6.4</t>
  </si>
  <si>
    <t>1.6.5.1.6.5</t>
  </si>
  <si>
    <t>1.6.5.1.6.6</t>
  </si>
  <si>
    <t>1.6.5.2</t>
  </si>
  <si>
    <t xml:space="preserve">         Obtain Approval and Baseline UATP</t>
  </si>
  <si>
    <t>1.6.5.3</t>
  </si>
  <si>
    <t xml:space="preserve">         Develop Acceptance Test Cases</t>
  </si>
  <si>
    <t>1.6.5.3.1</t>
  </si>
  <si>
    <t xml:space="preserve">            Document User Acceptance Test (UAT) Cases</t>
  </si>
  <si>
    <t>1.6.5.3.2</t>
  </si>
  <si>
    <t xml:space="preserve">            Update UAT Case References in RTM</t>
  </si>
  <si>
    <t>1.6.5.3.3</t>
  </si>
  <si>
    <t xml:space="preserve">            Ensure Review of UAT Cases</t>
  </si>
  <si>
    <t>1.6.5.3.3.1</t>
  </si>
  <si>
    <t>1.6.5.3.3.2</t>
  </si>
  <si>
    <t>1.6.5.3.3.3</t>
  </si>
  <si>
    <t>1.6.5.3.3.4</t>
  </si>
  <si>
    <t>1.6.5.3.3.5</t>
  </si>
  <si>
    <t>1.6.5.3.3.6</t>
  </si>
  <si>
    <t>1.6.5.3.4</t>
  </si>
  <si>
    <t xml:space="preserve">            Obtain Approval and Baseline Acceptance Test Cases</t>
  </si>
  <si>
    <t>1.6.5.3.5</t>
  </si>
  <si>
    <t xml:space="preserve">            Document Non-Functional Test Cases</t>
  </si>
  <si>
    <t>1.6.5.3.6</t>
  </si>
  <si>
    <t xml:space="preserve">            Update Non-Functional Test Case References in Requirements Traceability Matrix (RTM)</t>
  </si>
  <si>
    <t>1.6.5.3.7</t>
  </si>
  <si>
    <t xml:space="preserve">            Ensure Review of Non-Functional Test Cases</t>
  </si>
  <si>
    <t>1.6.5.3.7.1</t>
  </si>
  <si>
    <t>1.6.5.3.7.2</t>
  </si>
  <si>
    <t>1.6.5.3.7.3</t>
  </si>
  <si>
    <t>1.6.5.3.7.4</t>
  </si>
  <si>
    <t>1.6.5.3.7.5</t>
  </si>
  <si>
    <t>1.6.5.3.7.6</t>
  </si>
  <si>
    <t>1.6.5.4</t>
  </si>
  <si>
    <t xml:space="preserve">         Develop System Test Plan (STP)</t>
  </si>
  <si>
    <t>1.6.5.4.1</t>
  </si>
  <si>
    <t xml:space="preserve">            Identify Test Environment Requirements</t>
  </si>
  <si>
    <t>1.6.5.4.2</t>
  </si>
  <si>
    <t xml:space="preserve">            Identify Test Data Requirements for System Testing</t>
  </si>
  <si>
    <t>1.6.5.4.3</t>
  </si>
  <si>
    <t xml:space="preserve">            Develop Schedule for System Testing</t>
  </si>
  <si>
    <t>1.6.5.4.4</t>
  </si>
  <si>
    <t xml:space="preserve">            Document System Test Plan (STP)</t>
  </si>
  <si>
    <t>1.6.5.5</t>
  </si>
  <si>
    <t xml:space="preserve">         Obtain Approval and Baseline STP</t>
  </si>
  <si>
    <t>1.6.5.6</t>
  </si>
  <si>
    <t xml:space="preserve">         Identify and Document System Test Cases</t>
  </si>
  <si>
    <t>1.6.6</t>
  </si>
  <si>
    <t xml:space="preserve">      Complete System Deployment Plan</t>
  </si>
  <si>
    <t>1.6.6.1</t>
  </si>
  <si>
    <t xml:space="preserve">         Develop Training Plan for System Deployment</t>
  </si>
  <si>
    <t>1.6.6.2</t>
  </si>
  <si>
    <t xml:space="preserve">         Develop Pilot Deployment Plan</t>
  </si>
  <si>
    <t>1.6.6.2.1</t>
  </si>
  <si>
    <t xml:space="preserve">            Develop Security Plan</t>
  </si>
  <si>
    <t>1.6.6.2.2</t>
  </si>
  <si>
    <t xml:space="preserve">            Develop Data Conversion and Load Plan</t>
  </si>
  <si>
    <t>1.6.6.2.3</t>
  </si>
  <si>
    <t xml:space="preserve">            Develop Site Deployment Schedule</t>
  </si>
  <si>
    <t>1.6.6.2.4</t>
  </si>
  <si>
    <t xml:space="preserve">            Develop Test Plans for the Site</t>
  </si>
  <si>
    <t>1.6.6.2.5</t>
  </si>
  <si>
    <t xml:space="preserve">            Develop Operations, Maintenance and Support Plan</t>
  </si>
  <si>
    <t>1.6.6.2.6</t>
  </si>
  <si>
    <t xml:space="preserve">            Develop Application Disaster Recovery Plan for the Site</t>
  </si>
  <si>
    <t>1.6.6.2.7</t>
  </si>
  <si>
    <t xml:space="preserve">            Document Site Deployment Plan (SDP)</t>
  </si>
  <si>
    <t>1.6.6.2.8</t>
  </si>
  <si>
    <t xml:space="preserve">            Review Site Deployment Plan</t>
  </si>
  <si>
    <t>1.6.6.2.9</t>
  </si>
  <si>
    <t xml:space="preserve">            Obtain Approval and Baseline SDP</t>
  </si>
  <si>
    <t>1.6.6.3</t>
  </si>
  <si>
    <t xml:space="preserve">         Develop Site Deployment Plan (SDP)</t>
  </si>
  <si>
    <t>1.6.6.3.1</t>
  </si>
  <si>
    <t>1.6.6.3.2</t>
  </si>
  <si>
    <t>1.6.6.3.3</t>
  </si>
  <si>
    <t>1.6.6.3.4</t>
  </si>
  <si>
    <t>1.6.6.3.5</t>
  </si>
  <si>
    <t>1.6.6.3.6</t>
  </si>
  <si>
    <t>1.6.6.3.7</t>
  </si>
  <si>
    <t>1.6.6.3.8</t>
  </si>
  <si>
    <t>1.6.6.3.9</t>
  </si>
  <si>
    <t>1.6.6.4</t>
  </si>
  <si>
    <t xml:space="preserve">         Develop System Deployment Schedule</t>
  </si>
  <si>
    <t>1.6.6.5</t>
  </si>
  <si>
    <t xml:space="preserve">         Document System Deployment Plan (DP)</t>
  </si>
  <si>
    <t>1.6.6.6</t>
  </si>
  <si>
    <t xml:space="preserve">         Check for Consistency with SDP(s)</t>
  </si>
  <si>
    <t>1.6.6.7</t>
  </si>
  <si>
    <t xml:space="preserve">         Ensure Review System Deployment Plan</t>
  </si>
  <si>
    <t>1.6.6.7.1</t>
  </si>
  <si>
    <t>1.6.6.7.2</t>
  </si>
  <si>
    <t>1.6.6.7.3</t>
  </si>
  <si>
    <t>1.6.6.7.4</t>
  </si>
  <si>
    <t>1.6.6.7.5</t>
  </si>
  <si>
    <t>1.6.6.7.6</t>
  </si>
  <si>
    <t>1.6.6.8</t>
  </si>
  <si>
    <t xml:space="preserve">         Obtain Approval and Baseline DP</t>
  </si>
  <si>
    <t>1.6.7</t>
  </si>
  <si>
    <t xml:space="preserve">       System Deployment Plan Completed</t>
  </si>
  <si>
    <t>1.6.8</t>
  </si>
  <si>
    <t xml:space="preserve">      Code and Unit Test</t>
  </si>
  <si>
    <t>1.6.8.1</t>
  </si>
  <si>
    <t xml:space="preserve">         Develop Source Code and Conduct Unit Testing</t>
  </si>
  <si>
    <t>1.6.8.2</t>
  </si>
  <si>
    <t>1.6.8.3</t>
  </si>
  <si>
    <t xml:space="preserve">         Develop Integration Test Cases</t>
  </si>
  <si>
    <t>1.6.9</t>
  </si>
  <si>
    <t xml:space="preserve">      Configure, Integrate and Deliver System</t>
  </si>
  <si>
    <t>1.6.9.1</t>
  </si>
  <si>
    <t xml:space="preserve">         Integrate and Build the System</t>
  </si>
  <si>
    <t>1.6.9.2</t>
  </si>
  <si>
    <t xml:space="preserve">         Configure the System</t>
  </si>
  <si>
    <t>1.6.9.3</t>
  </si>
  <si>
    <t xml:space="preserve">         Conduct Integration Testing</t>
  </si>
  <si>
    <t>1.6.9.4</t>
  </si>
  <si>
    <t>1.6.9.5</t>
  </si>
  <si>
    <t xml:space="preserve">         Develop System Documentation and Training Material for the System</t>
  </si>
  <si>
    <t>1.6.9.6</t>
  </si>
  <si>
    <t xml:space="preserve">         Deliver the System</t>
  </si>
  <si>
    <t>1.6.10</t>
  </si>
  <si>
    <t xml:space="preserve">      Conduct System Testing Readiness Review</t>
  </si>
  <si>
    <t>1.6.10.1</t>
  </si>
  <si>
    <t xml:space="preserve">         Set Up Test Environment</t>
  </si>
  <si>
    <t>1.6.10.1.1</t>
  </si>
  <si>
    <t xml:space="preserve">            Install Test Environment</t>
  </si>
  <si>
    <t>1.6.10.1.2</t>
  </si>
  <si>
    <t xml:space="preserve">            Apply Infrastructure Changes</t>
  </si>
  <si>
    <t>1.6.10.1.3</t>
  </si>
  <si>
    <t xml:space="preserve">            Apply Security Changes</t>
  </si>
  <si>
    <t>1.6.10.1.4</t>
  </si>
  <si>
    <t xml:space="preserve">            Convert and Migrate Data</t>
  </si>
  <si>
    <t>1.6.10.1.5</t>
  </si>
  <si>
    <t xml:space="preserve">            Verify Test Environment</t>
  </si>
  <si>
    <t>1.6.10.1.6</t>
  </si>
  <si>
    <t xml:space="preserve">            Verify and Audit Test Environment</t>
  </si>
  <si>
    <t>1.6.10.1.7</t>
  </si>
  <si>
    <t xml:space="preserve">            Fix Gaps Related to Test Environment</t>
  </si>
  <si>
    <t>1.6.10.2</t>
  </si>
  <si>
    <t xml:space="preserve">         Test Build and Installation of the System</t>
  </si>
  <si>
    <t>1.6.10.2.1</t>
  </si>
  <si>
    <t xml:space="preserve">            Verify Installation and System Documentation</t>
  </si>
  <si>
    <t>1.6.10.2.2</t>
  </si>
  <si>
    <t xml:space="preserve">            Fix Defects and Issues</t>
  </si>
  <si>
    <t>1.6.10.2.3</t>
  </si>
  <si>
    <t xml:space="preserve">            Update Installation and System Documentation</t>
  </si>
  <si>
    <t>1.6.10.2.4</t>
  </si>
  <si>
    <t xml:space="preserve">            Build the System</t>
  </si>
  <si>
    <t>1.6.10.2.5</t>
  </si>
  <si>
    <t xml:space="preserve">            Install and Configure the System</t>
  </si>
  <si>
    <t>1.6.10.2.6</t>
  </si>
  <si>
    <t xml:space="preserve">            Obtain Approval and Check-In SD, SC and Installation Guide</t>
  </si>
  <si>
    <t>1.6.10.3</t>
  </si>
  <si>
    <t xml:space="preserve">         Conduct System Testing Readiness Review Meeting</t>
  </si>
  <si>
    <t>1.6.10.4</t>
  </si>
  <si>
    <t xml:space="preserve">         Conduct Release Audit</t>
  </si>
  <si>
    <t>1.6.11</t>
  </si>
  <si>
    <t xml:space="preserve">      Conduct Construct Tollgate</t>
  </si>
  <si>
    <t>1.6.11.1</t>
  </si>
  <si>
    <t xml:space="preserve">         Update Plan(s) for Test and Deploy Phases</t>
  </si>
  <si>
    <t>1.6.11.2</t>
  </si>
  <si>
    <t>1.6.11.3</t>
  </si>
  <si>
    <t>1.6.11.4</t>
  </si>
  <si>
    <t>1.6.11.5</t>
  </si>
  <si>
    <t xml:space="preserve">         Review Plan(s) for Test and Deploy Phases</t>
  </si>
  <si>
    <t>1.6.11.6</t>
  </si>
  <si>
    <t>1.6.11.7</t>
  </si>
  <si>
    <t>1.6.11.8</t>
  </si>
  <si>
    <t xml:space="preserve">         Prepare Construct Tollgate Review Report</t>
  </si>
  <si>
    <t>1.6.11.9</t>
  </si>
  <si>
    <t xml:space="preserve">         Update and Communicate Construct Tollgate Review Report</t>
  </si>
  <si>
    <t>1.6.11.10</t>
  </si>
  <si>
    <t>1.6.11.11</t>
  </si>
  <si>
    <t xml:space="preserve">   Construct Tollgate Conducted</t>
  </si>
  <si>
    <t xml:space="preserve">   Test</t>
  </si>
  <si>
    <t>1.8.1</t>
  </si>
  <si>
    <t xml:space="preserve">      Conduct System Testing</t>
  </si>
  <si>
    <t>1.8.1.1</t>
  </si>
  <si>
    <t xml:space="preserve">         Develop Test Scripts</t>
  </si>
  <si>
    <t>1.8.1.2</t>
  </si>
  <si>
    <t xml:space="preserve">         Validate Test Scripts</t>
  </si>
  <si>
    <t>1.8.1.3</t>
  </si>
  <si>
    <t>1.8.1.4</t>
  </si>
  <si>
    <t xml:space="preserve">         Check-In Test Scripts and RTM</t>
  </si>
  <si>
    <t>1.8.1.5</t>
  </si>
  <si>
    <t>1.8.1.5.1</t>
  </si>
  <si>
    <t>1.8.1.5.2</t>
  </si>
  <si>
    <t>1.8.1.5.3</t>
  </si>
  <si>
    <t>1.8.1.5.4</t>
  </si>
  <si>
    <t>1.8.1.5.5</t>
  </si>
  <si>
    <t>1.8.1.5.6</t>
  </si>
  <si>
    <t>1.8.1.5.7</t>
  </si>
  <si>
    <t>1.8.1.6</t>
  </si>
  <si>
    <t>1.8.1.6.1</t>
  </si>
  <si>
    <t>1.8.1.6.2</t>
  </si>
  <si>
    <t>1.8.1.6.3</t>
  </si>
  <si>
    <t>1.8.1.6.4</t>
  </si>
  <si>
    <t>1.8.1.6.5</t>
  </si>
  <si>
    <t>1.8.1.6.6</t>
  </si>
  <si>
    <t>1.8.1.7</t>
  </si>
  <si>
    <t xml:space="preserve">         Execute System Tests</t>
  </si>
  <si>
    <t>1.8.1.7.1</t>
  </si>
  <si>
    <t xml:space="preserve">            Run Test Scripts</t>
  </si>
  <si>
    <t>1.8.1.7.2</t>
  </si>
  <si>
    <t xml:space="preserve">            Record Test Results</t>
  </si>
  <si>
    <t>1.8.1.7.3</t>
  </si>
  <si>
    <t xml:space="preserve">            Run Test Cases</t>
  </si>
  <si>
    <t>1.8.1.8</t>
  </si>
  <si>
    <t xml:space="preserve">         Prepare System Test Summary Report (STSR) for the Cycle</t>
  </si>
  <si>
    <t>1.8.1.9</t>
  </si>
  <si>
    <t xml:space="preserve">         Review System Test Summary Report (STSR) for the Cycle</t>
  </si>
  <si>
    <t>1.8.1.10</t>
  </si>
  <si>
    <t xml:space="preserve">         Plan Next Test Cycle</t>
  </si>
  <si>
    <t>1.8.1.11</t>
  </si>
  <si>
    <t xml:space="preserve">         Fix Defects and Issues</t>
  </si>
  <si>
    <t>1.8.1.12</t>
  </si>
  <si>
    <t xml:space="preserve">         Verify System Test Results</t>
  </si>
  <si>
    <t>1.8.1.13</t>
  </si>
  <si>
    <t xml:space="preserve">         Log Defects and Issues</t>
  </si>
  <si>
    <t>1.8.1.14</t>
  </si>
  <si>
    <t xml:space="preserve">         Generate Final System Test Summary Report (STSR)</t>
  </si>
  <si>
    <t>1.8.1.15</t>
  </si>
  <si>
    <t xml:space="preserve">         Check-In System Test Cases and System Test Summary Report (STSR)</t>
  </si>
  <si>
    <t>1.8.2</t>
  </si>
  <si>
    <t xml:space="preserve">      Prepare Pre-Production Environment at Site</t>
  </si>
  <si>
    <t>1.8.2.1</t>
  </si>
  <si>
    <t xml:space="preserve">         Prepare Site for System Changes</t>
  </si>
  <si>
    <t>1.8.2.1.1</t>
  </si>
  <si>
    <t xml:space="preserve">            Prepare Site for Infrastructure Changes</t>
  </si>
  <si>
    <t>1.8.2.1.2</t>
  </si>
  <si>
    <t xml:space="preserve">            Prepare Site for Security Changes</t>
  </si>
  <si>
    <t>1.8.2.1.3</t>
  </si>
  <si>
    <t xml:space="preserve">            Prepare Site for Application Data Migration</t>
  </si>
  <si>
    <t>1.8.2.2</t>
  </si>
  <si>
    <t xml:space="preserve">         Create System Migration Plan</t>
  </si>
  <si>
    <t>1.8.2.3</t>
  </si>
  <si>
    <t xml:space="preserve">         Conduct Test and Site Readiness Review</t>
  </si>
  <si>
    <t>1.8.2.4</t>
  </si>
  <si>
    <t xml:space="preserve">         Prepare Test Cases for the Sites</t>
  </si>
  <si>
    <t>1.8.2.5</t>
  </si>
  <si>
    <t xml:space="preserve">         Update System Documentation and Test Plans for the Site</t>
  </si>
  <si>
    <t>1.8.2.6</t>
  </si>
  <si>
    <t xml:space="preserve">         Update Site Deployment Plan</t>
  </si>
  <si>
    <t>1.8.2.7</t>
  </si>
  <si>
    <t xml:space="preserve">         Apply Infrastructure Changes</t>
  </si>
  <si>
    <t>1.8.2.8</t>
  </si>
  <si>
    <t xml:space="preserve">         Apply Security Changes</t>
  </si>
  <si>
    <t>1.8.2.9</t>
  </si>
  <si>
    <t xml:space="preserve">         Convert and Migrate Data</t>
  </si>
  <si>
    <t>1.8.3</t>
  </si>
  <si>
    <t xml:space="preserve">      Conduct Acceptance Testing Readiness Review</t>
  </si>
  <si>
    <t>1.8.3.1</t>
  </si>
  <si>
    <t xml:space="preserve">         Perform Checks to Verify Pre-Production Environment</t>
  </si>
  <si>
    <t>1.8.3.2</t>
  </si>
  <si>
    <t xml:space="preserve">         Fix Gaps Related to Pre-Production Environment</t>
  </si>
  <si>
    <t>1.8.3.3</t>
  </si>
  <si>
    <t xml:space="preserve">         Verify and Audit Pre-Production Environment</t>
  </si>
  <si>
    <t>1.8.3.4</t>
  </si>
  <si>
    <t xml:space="preserve">         Review and Approve System Documentation</t>
  </si>
  <si>
    <t>1.8.3.5</t>
  </si>
  <si>
    <t xml:space="preserve">         Test Build and Installation for Acceptance Testing</t>
  </si>
  <si>
    <t>1.8.3.5.1</t>
  </si>
  <si>
    <t>1.8.3.5.2</t>
  </si>
  <si>
    <t>1.8.3.5.3</t>
  </si>
  <si>
    <t>1.8.3.5.4</t>
  </si>
  <si>
    <t>1.8.3.5.5</t>
  </si>
  <si>
    <t>1.8.3.5.6</t>
  </si>
  <si>
    <t>1.8.3.6</t>
  </si>
  <si>
    <t>1.8.3.7</t>
  </si>
  <si>
    <t xml:space="preserve">         Conduct Acceptance Testing Readiness Review Meeting</t>
  </si>
  <si>
    <t>1.8.4</t>
  </si>
  <si>
    <t xml:space="preserve">      Conduct Acceptance Testing</t>
  </si>
  <si>
    <t>1.8.4.1</t>
  </si>
  <si>
    <t xml:space="preserve">         Execute User Acceptance Tests</t>
  </si>
  <si>
    <t>1.8.4.2</t>
  </si>
  <si>
    <t xml:space="preserve">         Verify Acceptance Test Results</t>
  </si>
  <si>
    <t>1.8.4.3</t>
  </si>
  <si>
    <t>1.8.4.4</t>
  </si>
  <si>
    <t xml:space="preserve">         Prepare User Acceptance Test Summary Report (UATSR) for the Cycle</t>
  </si>
  <si>
    <t>1.8.4.5</t>
  </si>
  <si>
    <t xml:space="preserve">         Ensure Review of User Acceptance Test Summary Report</t>
  </si>
  <si>
    <t>1.8.4.6</t>
  </si>
  <si>
    <t>1.8.4.7</t>
  </si>
  <si>
    <t xml:space="preserve">         Generate Final User Acceptance Test Summary Report</t>
  </si>
  <si>
    <t>1.8.4.8</t>
  </si>
  <si>
    <t xml:space="preserve">         Sign-off on User Acceptance Tests</t>
  </si>
  <si>
    <t>1.8.4.9</t>
  </si>
  <si>
    <t xml:space="preserve">         Approve Acceptance Test Results</t>
  </si>
  <si>
    <t>1.8.4.10</t>
  </si>
  <si>
    <t xml:space="preserve">         Communicate Final UATSR to Senior Management</t>
  </si>
  <si>
    <t>1.8.4.11</t>
  </si>
  <si>
    <t xml:space="preserve">         Provide Approval to Baseline Source, Binaries and System Documentation</t>
  </si>
  <si>
    <t>1.8.4.12</t>
  </si>
  <si>
    <t xml:space="preserve">         Sign-off on Non-Functional Tests</t>
  </si>
  <si>
    <t>1.8.4.13</t>
  </si>
  <si>
    <t xml:space="preserve">         Execute Non-Functional Acceptance Tests</t>
  </si>
  <si>
    <t>1.8.5</t>
  </si>
  <si>
    <t xml:space="preserve">      Acceptance Testing Conducted</t>
  </si>
  <si>
    <t>1.8.6</t>
  </si>
  <si>
    <t xml:space="preserve">      Analyze Defects and Change Requests</t>
  </si>
  <si>
    <t>1.8.7</t>
  </si>
  <si>
    <t xml:space="preserve">      Verify Production Readiness</t>
  </si>
  <si>
    <t>1.8.8</t>
  </si>
  <si>
    <t xml:space="preserve">      Conduct Test Tollgate</t>
  </si>
  <si>
    <t>1.8.8.1</t>
  </si>
  <si>
    <t xml:space="preserve">         Review Plan(s) for Deploy Phase</t>
  </si>
  <si>
    <t>1.8.9</t>
  </si>
  <si>
    <t xml:space="preserve">      Conduct Test Phase Tollgate</t>
  </si>
  <si>
    <t>1.8.9.1</t>
  </si>
  <si>
    <t xml:space="preserve">         Update Plan(s) for Deploy Phase</t>
  </si>
  <si>
    <t>1.8.9.2</t>
  </si>
  <si>
    <t>1.8.9.3</t>
  </si>
  <si>
    <t>1.8.9.4</t>
  </si>
  <si>
    <t>1.8.9.5</t>
  </si>
  <si>
    <t>1.8.9.6</t>
  </si>
  <si>
    <t>1.8.9.7</t>
  </si>
  <si>
    <t>1.8.9.8</t>
  </si>
  <si>
    <t xml:space="preserve">         Prepare Test Tollgate Review Report</t>
  </si>
  <si>
    <t>1.8.9.9</t>
  </si>
  <si>
    <t xml:space="preserve">         Update and Communicate Test Tollgate Review Report</t>
  </si>
  <si>
    <t>1.8.9.10</t>
  </si>
  <si>
    <t>1.8.9.11</t>
  </si>
  <si>
    <t>1.8.9.12</t>
  </si>
  <si>
    <t xml:space="preserve">         Accept Product</t>
  </si>
  <si>
    <t>1.8.9.12.1</t>
  </si>
  <si>
    <t xml:space="preserve">            Accept the acquired product</t>
  </si>
  <si>
    <t>1.8.9.12.2</t>
  </si>
  <si>
    <t xml:space="preserve">            Transition product to Operations</t>
  </si>
  <si>
    <t>1.8.9.12.3</t>
  </si>
  <si>
    <t xml:space="preserve">            Review Supplier Performance</t>
  </si>
  <si>
    <t>1.8.9.12.4</t>
  </si>
  <si>
    <t xml:space="preserve">            Execute Supplier payment process</t>
  </si>
  <si>
    <t xml:space="preserve">   Test Tollgate Conducted</t>
  </si>
  <si>
    <t xml:space="preserve">   Deploy</t>
  </si>
  <si>
    <t>1.10.1</t>
  </si>
  <si>
    <t xml:space="preserve">      Deploy at Pilot Site</t>
  </si>
  <si>
    <t>1.10.1.1</t>
  </si>
  <si>
    <t xml:space="preserve">         Migrate to New System at Pilot Site</t>
  </si>
  <si>
    <t>1.10.1.1.1</t>
  </si>
  <si>
    <t xml:space="preserve">            Execute Migration</t>
  </si>
  <si>
    <t>1.10.1.1.2</t>
  </si>
  <si>
    <t xml:space="preserve">            Perform Checks to Verify Migration</t>
  </si>
  <si>
    <t>1.10.1.1.3</t>
  </si>
  <si>
    <t xml:space="preserve">            Check Contingency Plan for Alternative(s)</t>
  </si>
  <si>
    <t>1.10.1.1.4</t>
  </si>
  <si>
    <t xml:space="preserve">            Modify System Environment or Components</t>
  </si>
  <si>
    <t>1.10.1.1.5</t>
  </si>
  <si>
    <t xml:space="preserve">            Execute Back out Plan</t>
  </si>
  <si>
    <t>1.10.1.1.6</t>
  </si>
  <si>
    <t xml:space="preserve">            Communicate To Stakeholders</t>
  </si>
  <si>
    <t>1.10.1.1.7</t>
  </si>
  <si>
    <t xml:space="preserve">            Communicate Deployment Status</t>
  </si>
  <si>
    <t>1.10.1.2</t>
  </si>
  <si>
    <t xml:space="preserve">         Migrated to New System at Pilot Site</t>
  </si>
  <si>
    <t>1.10.1.3</t>
  </si>
  <si>
    <t xml:space="preserve">         Update Generic Site Deployment Materials &amp; System Documentation</t>
  </si>
  <si>
    <t>1.10.1.4</t>
  </si>
  <si>
    <t xml:space="preserve">         Transition to Operations at Pilot Site</t>
  </si>
  <si>
    <t>1.10.1.4.1</t>
  </si>
  <si>
    <t xml:space="preserve">            Support New System</t>
  </si>
  <si>
    <t>1.10.1.4.2</t>
  </si>
  <si>
    <t xml:space="preserve">            Transfer Ownership to System Owner</t>
  </si>
  <si>
    <t>1.10.1.4.3</t>
  </si>
  <si>
    <t xml:space="preserve">            Archive System Documentation, Training Material &amp; Application/System Components</t>
  </si>
  <si>
    <t>1.10.1.4.4</t>
  </si>
  <si>
    <t xml:space="preserve">            Train Operations Team</t>
  </si>
  <si>
    <t>1.10.1.5</t>
  </si>
  <si>
    <t xml:space="preserve">         De-Install Legacy System at Pilot Site</t>
  </si>
  <si>
    <t>1.10.1.6</t>
  </si>
  <si>
    <t xml:space="preserve">         Legacy System De-Installed at Pilot Site</t>
  </si>
  <si>
    <t>1.10.2</t>
  </si>
  <si>
    <t xml:space="preserve">      Deploy at Site &lt;1&gt;</t>
  </si>
  <si>
    <t>1.10.2.1</t>
  </si>
  <si>
    <t xml:space="preserve">         Migrate to New System at at Site &lt;1&gt;</t>
  </si>
  <si>
    <t>1.10.2.1.1</t>
  </si>
  <si>
    <t>1.10.2.1.2</t>
  </si>
  <si>
    <t>1.10.2.1.3</t>
  </si>
  <si>
    <t>1.10.2.1.4</t>
  </si>
  <si>
    <t>1.10.2.1.5</t>
  </si>
  <si>
    <t>1.10.2.1.6</t>
  </si>
  <si>
    <t>1.10.2.1.7</t>
  </si>
  <si>
    <t>1.10.2.2</t>
  </si>
  <si>
    <t xml:space="preserve">         Migrated to New System at at Site &lt;1&gt;</t>
  </si>
  <si>
    <t>1.10.2.3</t>
  </si>
  <si>
    <t>1.10.2.4</t>
  </si>
  <si>
    <t xml:space="preserve">         Transition to Operations at at Site &lt;1&gt;</t>
  </si>
  <si>
    <t>1.10.2.4.1</t>
  </si>
  <si>
    <t>1.10.2.4.2</t>
  </si>
  <si>
    <t>1.10.2.4.3</t>
  </si>
  <si>
    <t>1.10.2.4.4</t>
  </si>
  <si>
    <t>1.10.2.5</t>
  </si>
  <si>
    <t xml:space="preserve">         De-Install Legacy System at at Site &lt;1&gt;</t>
  </si>
  <si>
    <t>1.10.2.6</t>
  </si>
  <si>
    <t xml:space="preserve">         Legacy System De-Installed at Site &lt;1&gt;</t>
  </si>
  <si>
    <t>1.10.3</t>
  </si>
  <si>
    <t xml:space="preserve">      Close Project</t>
  </si>
  <si>
    <t>1.10.3.1</t>
  </si>
  <si>
    <t xml:space="preserve">         Conduct Post-Project Review</t>
  </si>
  <si>
    <t>1.10.3.1.1</t>
  </si>
  <si>
    <t xml:space="preserve">            Develop Post Project Review Breakout Session Topics &amp; Agenda</t>
  </si>
  <si>
    <t>1.10.3.1.2</t>
  </si>
  <si>
    <t xml:space="preserve">            Conduct Post Project Review Meeting</t>
  </si>
  <si>
    <t>1.10.3.1.3</t>
  </si>
  <si>
    <t xml:space="preserve">            Complete Post Project Review Report</t>
  </si>
  <si>
    <t>1.10.3.1.4</t>
  </si>
  <si>
    <t xml:space="preserve">            Create Project Role Feedback Forms</t>
  </si>
  <si>
    <t>1.10.3.2</t>
  </si>
  <si>
    <t xml:space="preserve">         Archive Documents</t>
  </si>
  <si>
    <t>1.10.3.3</t>
  </si>
  <si>
    <t xml:space="preserve">         Close Project formally and Communicate</t>
  </si>
  <si>
    <t xml:space="preserve">   Project &lt;PTS -ID&gt; Closed</t>
  </si>
  <si>
    <t xml:space="preserve">   Project Support Activities</t>
  </si>
  <si>
    <t>1.12.1</t>
  </si>
  <si>
    <t xml:space="preserve">      Manage Requirements</t>
  </si>
  <si>
    <t>1.12.1.1</t>
  </si>
  <si>
    <t xml:space="preserve">         Understand Change in Requirements</t>
  </si>
  <si>
    <t>1.12.1.2</t>
  </si>
  <si>
    <t xml:space="preserve">         Perform Detailed Impact Analysis</t>
  </si>
  <si>
    <t>1.12.1.3</t>
  </si>
  <si>
    <t xml:space="preserve">         Raise Requirements Change Request (RCR) Form</t>
  </si>
  <si>
    <t>1.12.1.4</t>
  </si>
  <si>
    <t xml:space="preserve">         Review through Requirements Change Control Board (RCCB)</t>
  </si>
  <si>
    <t>1.12.1.5</t>
  </si>
  <si>
    <t xml:space="preserve">         Re-Estimate &amp; Re-Plan the Project</t>
  </si>
  <si>
    <t>1.12.1.6</t>
  </si>
  <si>
    <t xml:space="preserve">         Obtain Approval from Senior Manager for Change in Cost &amp; Schedule</t>
  </si>
  <si>
    <t>1.12.1.7</t>
  </si>
  <si>
    <t xml:space="preserve">         Update &amp; Baseline Project Plan</t>
  </si>
  <si>
    <t>1.12.1.8</t>
  </si>
  <si>
    <t xml:space="preserve">         Communicate Changes in Project Plan</t>
  </si>
  <si>
    <t>1.12.2</t>
  </si>
  <si>
    <t xml:space="preserve">      Change Control</t>
  </si>
  <si>
    <t>1.12.2.1</t>
  </si>
  <si>
    <t xml:space="preserve">         Review Impact on CM Repository</t>
  </si>
  <si>
    <t>1.12.2.2</t>
  </si>
  <si>
    <t xml:space="preserve">         Review Impact on Work Products</t>
  </si>
  <si>
    <t>1.12.2.3</t>
  </si>
  <si>
    <t xml:space="preserve">         Update Change Register</t>
  </si>
  <si>
    <t>1.12.2.4</t>
  </si>
  <si>
    <t xml:space="preserve">         Review through Change Control Board (CCB)</t>
  </si>
  <si>
    <t>1.12.2.5</t>
  </si>
  <si>
    <t>1.12.2.6</t>
  </si>
  <si>
    <t xml:space="preserve">         Update Change Register with Closure Details</t>
  </si>
  <si>
    <t>1.12.3</t>
  </si>
  <si>
    <t xml:space="preserve">      Project Monitoring and Control</t>
  </si>
  <si>
    <t>1.12.3.1</t>
  </si>
  <si>
    <t xml:space="preserve">         Monitor Supplier Status</t>
  </si>
  <si>
    <t>1.12.3.1.1</t>
  </si>
  <si>
    <t xml:space="preserve">            Monitor Supplier Status 1</t>
  </si>
  <si>
    <t>1.12.3.1.2</t>
  </si>
  <si>
    <t xml:space="preserve">            Monitor Supplier Status 2</t>
  </si>
  <si>
    <t>1.12.3.1.3</t>
  </si>
  <si>
    <t xml:space="preserve">            Monitor Supplier Status 3</t>
  </si>
  <si>
    <t>1.12.3.1.4</t>
  </si>
  <si>
    <t xml:space="preserve">            Monitor Supplier Status 4</t>
  </si>
  <si>
    <t>1.12.3.1.5</t>
  </si>
  <si>
    <t xml:space="preserve">            Monitor Supplier Status 5</t>
  </si>
  <si>
    <t>1.12.3.2</t>
  </si>
  <si>
    <t xml:space="preserve">         Update Project Log , Project Plan and Project Schedule</t>
  </si>
  <si>
    <t>1.12.3.2.1</t>
  </si>
  <si>
    <t xml:space="preserve">            Update Project Log , Project Plan and Project Schedule 1</t>
  </si>
  <si>
    <t>1.12.3.2.2</t>
  </si>
  <si>
    <t xml:space="preserve">            Update Project Log , Project Plan and Project Schedule 2</t>
  </si>
  <si>
    <t>1.12.3.2.3</t>
  </si>
  <si>
    <t xml:space="preserve">            Update Project Log , Project Plan and Project Schedule 3</t>
  </si>
  <si>
    <t>1.12.3.2.4</t>
  </si>
  <si>
    <t xml:space="preserve">            Update Project Log , Project Plan and Project Schedule 4</t>
  </si>
  <si>
    <t>1.12.3.2.5</t>
  </si>
  <si>
    <t xml:space="preserve">            Update Project Log , Project Plan and Project Schedule 5</t>
  </si>
  <si>
    <t>1.12.3.2.6</t>
  </si>
  <si>
    <t xml:space="preserve">            Update Project Log , Project Plan and Project Schedule 6</t>
  </si>
  <si>
    <t>1.12.3.2.7</t>
  </si>
  <si>
    <t xml:space="preserve">            Update Project Log , Project Plan and Project Schedule 7</t>
  </si>
  <si>
    <t>1.12.3.2.8</t>
  </si>
  <si>
    <t xml:space="preserve">            Update Project Log , Project Plan and Project Schedule 8</t>
  </si>
  <si>
    <t>1.12.3.2.9</t>
  </si>
  <si>
    <t xml:space="preserve">            Update Project Log , Project Plan and Project Schedule 9</t>
  </si>
  <si>
    <t>1.12.3.2.10</t>
  </si>
  <si>
    <t xml:space="preserve">            Update Project Log , Project Plan and Project Schedule 10</t>
  </si>
  <si>
    <t>1.12.3.2.11</t>
  </si>
  <si>
    <t xml:space="preserve">            Update Project Log , Project Plan and Project Schedule 11</t>
  </si>
  <si>
    <t>1.12.3.2.12</t>
  </si>
  <si>
    <t xml:space="preserve">            Update Project Log , Project Plan and Project Schedule 12</t>
  </si>
  <si>
    <t>1.12.3.3</t>
  </si>
  <si>
    <t xml:space="preserve">         Provide Measurement Results Based on SDP-21 Metrics</t>
  </si>
  <si>
    <t>1.12.3.3.1</t>
  </si>
  <si>
    <t xml:space="preserve">            Submit SDP-21 Standard Metrics</t>
  </si>
  <si>
    <t>1.12.3.3.1.1</t>
  </si>
  <si>
    <t xml:space="preserve">               Submit SDP-21 Standard Metrics 1</t>
  </si>
  <si>
    <t>1.12.3.3.1.2</t>
  </si>
  <si>
    <t xml:space="preserve">               Submit SDP-21 Standard Metrics 2</t>
  </si>
  <si>
    <t>1.12.3.3.1.3</t>
  </si>
  <si>
    <t xml:space="preserve">               Submit SDP-21 Standard Metrics 3</t>
  </si>
  <si>
    <t>1.12.3.3.1.4</t>
  </si>
  <si>
    <t xml:space="preserve">               Submit SDP-21 Standard Metrics 4</t>
  </si>
  <si>
    <t>1.12.3.3.1.5</t>
  </si>
  <si>
    <t xml:space="preserve">               Submit SDP-21 Standard Metrics 5</t>
  </si>
  <si>
    <t>1.12.3.4</t>
  </si>
  <si>
    <t xml:space="preserve">         Update Project Tracking System (PTS)</t>
  </si>
  <si>
    <t>1.12.3.4.1</t>
  </si>
  <si>
    <t xml:space="preserve">            Update Project Tracking System (PTS) 1</t>
  </si>
  <si>
    <t>1.12.3.4.2</t>
  </si>
  <si>
    <t xml:space="preserve">            Update Project Tracking System (PTS) 2</t>
  </si>
  <si>
    <t>1.12.3.4.3</t>
  </si>
  <si>
    <t xml:space="preserve">            Update Project Tracking System (PTS) 3</t>
  </si>
  <si>
    <t>1.12.3.4.4</t>
  </si>
  <si>
    <t xml:space="preserve">            Update Project Tracking System (PTS) 4</t>
  </si>
  <si>
    <t>1.12.3.4.5</t>
  </si>
  <si>
    <t xml:space="preserve">            Update Project Tracking System (PTS) 5</t>
  </si>
  <si>
    <t>1.12.3.5</t>
  </si>
  <si>
    <t xml:space="preserve">         Conduct Milestone Reviews</t>
  </si>
  <si>
    <t>1.12.3.5.1</t>
  </si>
  <si>
    <t xml:space="preserve">            Conduct Milestone Reviews 1</t>
  </si>
  <si>
    <t>1.12.3.5.2</t>
  </si>
  <si>
    <t xml:space="preserve">            Conduct Milestone Reviews 2</t>
  </si>
  <si>
    <t>1.12.3.5.3</t>
  </si>
  <si>
    <t xml:space="preserve">            Conduct Milestone Reviews 3</t>
  </si>
  <si>
    <t>1.12.3.5.4</t>
  </si>
  <si>
    <t xml:space="preserve">            Conduct Milestone Reviews 4</t>
  </si>
  <si>
    <t>1.12.3.5.5</t>
  </si>
  <si>
    <t xml:space="preserve">            Conduct Milestone Reviews 5</t>
  </si>
  <si>
    <t>1.12.3.6</t>
  </si>
  <si>
    <t xml:space="preserve">         Conduct Senior Management Review (SMR)</t>
  </si>
  <si>
    <t>1.12.3.6.1</t>
  </si>
  <si>
    <t xml:space="preserve">            Conduct SMR meeting for the Project</t>
  </si>
  <si>
    <t>1.12.3.6.1.1</t>
  </si>
  <si>
    <t xml:space="preserve">               Conduct SMR meeting for the Project 1</t>
  </si>
  <si>
    <t>1.12.3.6.1.2</t>
  </si>
  <si>
    <t xml:space="preserve">               Conduct SMR meeting for the Project 2</t>
  </si>
  <si>
    <t>1.12.3.6.1.3</t>
  </si>
  <si>
    <t xml:space="preserve">               Conduct SMR meeting for the Project 3</t>
  </si>
  <si>
    <t>1.12.3.6.1.4</t>
  </si>
  <si>
    <t xml:space="preserve">               Conduct SMR meeting for the Project 4</t>
  </si>
  <si>
    <t>1.12.3.6.1.5</t>
  </si>
  <si>
    <t xml:space="preserve">               Conduct SMR meeting for the Project 5</t>
  </si>
  <si>
    <t>1.12.3.7</t>
  </si>
  <si>
    <t xml:space="preserve">         Conduct Progress Review Meetings</t>
  </si>
  <si>
    <t>1.12.3.7.1</t>
  </si>
  <si>
    <t xml:space="preserve">            Conduct Progress Review Meetings 1</t>
  </si>
  <si>
    <t>1.12.3.7.2</t>
  </si>
  <si>
    <t xml:space="preserve">            Conduct Progress Review Meetings 2</t>
  </si>
  <si>
    <t>1.12.3.7.3</t>
  </si>
  <si>
    <t xml:space="preserve">            Conduct Progress Review Meetings 3</t>
  </si>
  <si>
    <t>1.12.3.7.4</t>
  </si>
  <si>
    <t xml:space="preserve">            Conduct Progress Review Meetings 4</t>
  </si>
  <si>
    <t>1.12.3.7.5</t>
  </si>
  <si>
    <t xml:space="preserve">            Conduct Progress Review Meetings 5</t>
  </si>
  <si>
    <t>1.12.3.7.6</t>
  </si>
  <si>
    <t xml:space="preserve">            Conduct Review with Stakeholders</t>
  </si>
  <si>
    <t>1.12.3.8</t>
  </si>
  <si>
    <t xml:space="preserve">         Monitor Project Plan and Schedule</t>
  </si>
  <si>
    <t>1.12.3.8.1</t>
  </si>
  <si>
    <t xml:space="preserve">            Monitor Project Plan and Schedule 1</t>
  </si>
  <si>
    <t>1.12.3.8.2</t>
  </si>
  <si>
    <t xml:space="preserve">            Monitor Project Plan and Schedule 2</t>
  </si>
  <si>
    <t>1.12.3.8.3</t>
  </si>
  <si>
    <t xml:space="preserve">            Monitor Project Plan and Schedule 3</t>
  </si>
  <si>
    <t>1.12.3.8.4</t>
  </si>
  <si>
    <t xml:space="preserve">            Monitor Project Plan and Schedule 4</t>
  </si>
  <si>
    <t>1.12.3.8.5</t>
  </si>
  <si>
    <t xml:space="preserve">            Monitor Project Plan and Schedule 5</t>
  </si>
  <si>
    <t>1.12.3.8.6</t>
  </si>
  <si>
    <t xml:space="preserve">            Monitor Project Plan and Schedule 6</t>
  </si>
  <si>
    <t>1.12.3.8.7</t>
  </si>
  <si>
    <t xml:space="preserve">            Monitor Project Plan and Schedule 7</t>
  </si>
  <si>
    <t>1.12.3.8.8</t>
  </si>
  <si>
    <t xml:space="preserve">            Monitor Project Plan and Schedule 8</t>
  </si>
  <si>
    <t>1.12.3.8.9</t>
  </si>
  <si>
    <t xml:space="preserve">            Monitor Project Plan and Schedule 9</t>
  </si>
  <si>
    <t>1.12.3.8.10</t>
  </si>
  <si>
    <t xml:space="preserve">            Monitor Project Plan and Schedule 10</t>
  </si>
  <si>
    <t>1.12.3.9</t>
  </si>
  <si>
    <t xml:space="preserve">         Monitor Project Risks</t>
  </si>
  <si>
    <t>1.12.3.9.1</t>
  </si>
  <si>
    <t xml:space="preserve">            Monitor Project Risks 1</t>
  </si>
  <si>
    <t>1.12.3.9.2</t>
  </si>
  <si>
    <t xml:space="preserve">            Monitor Project Risks 2</t>
  </si>
  <si>
    <t>1.12.3.9.3</t>
  </si>
  <si>
    <t xml:space="preserve">            Monitor Project Risks 3</t>
  </si>
  <si>
    <t>1.12.3.9.4</t>
  </si>
  <si>
    <t xml:space="preserve">            Monitor Project Risks 4</t>
  </si>
  <si>
    <t>1.12.3.9.5</t>
  </si>
  <si>
    <t xml:space="preserve">            Monitor Project Risks 5</t>
  </si>
  <si>
    <t>1.12.3.10</t>
  </si>
  <si>
    <t xml:space="preserve">         Monitor Stakeholder Involvement Plan</t>
  </si>
  <si>
    <t>1.12.3.10.1</t>
  </si>
  <si>
    <t xml:space="preserve">            Monitor Stakeholder Involvement Plan 1</t>
  </si>
  <si>
    <t>1.12.3.10.2</t>
  </si>
  <si>
    <t xml:space="preserve">            Monitor Stakeholder Involvement Plan 2</t>
  </si>
  <si>
    <t>1.12.3.10.3</t>
  </si>
  <si>
    <t xml:space="preserve">            Monitor Stakeholder Involvement Plan 3</t>
  </si>
  <si>
    <t>1.12.3.10.4</t>
  </si>
  <si>
    <t xml:space="preserve">            Monitor Stakeholder Involvement Plan 4</t>
  </si>
  <si>
    <t>1.12.3.10.5</t>
  </si>
  <si>
    <t xml:space="preserve">            Monitor Stakeholder Involvement Plan 5</t>
  </si>
  <si>
    <t>1.12.3.11</t>
  </si>
  <si>
    <t xml:space="preserve">         Monitor Data Management Plan</t>
  </si>
  <si>
    <t>1.12.3.11.1</t>
  </si>
  <si>
    <t xml:space="preserve">            Monitor Data Management Plan 1</t>
  </si>
  <si>
    <t>1.12.3.11.2</t>
  </si>
  <si>
    <t xml:space="preserve">            Monitor Data Management Plan 2</t>
  </si>
  <si>
    <t>1.12.3.11.3</t>
  </si>
  <si>
    <t xml:space="preserve">            Monitor Data Management Plan 3</t>
  </si>
  <si>
    <t>1.12.3.11.4</t>
  </si>
  <si>
    <t xml:space="preserve">            Monitor Data Management Plan 4</t>
  </si>
  <si>
    <t>1.12.3.11.5</t>
  </si>
  <si>
    <t xml:space="preserve">            Monitor Data Management Plan 5</t>
  </si>
  <si>
    <t>1.12.4</t>
  </si>
  <si>
    <t xml:space="preserve">      Project Quality Assurance</t>
  </si>
  <si>
    <t>1.12.4.1</t>
  </si>
  <si>
    <t xml:space="preserve">         Conduct Process Reviews ( Including Process Compliance Checks and Verification)</t>
  </si>
  <si>
    <t>1.12.4.1.1</t>
  </si>
  <si>
    <t xml:space="preserve">            Conduct Process Reviews ( Including Process Compliance Checks and Verification) 1</t>
  </si>
  <si>
    <t>1.12.4.1.2</t>
  </si>
  <si>
    <t xml:space="preserve">            Conduct Process Reviews ( Including Process Compliance Checks and Verification) 2</t>
  </si>
  <si>
    <t>1.12.4.1.3</t>
  </si>
  <si>
    <t xml:space="preserve">            Conduct Process Reviews ( Including Process Compliance Checks and Verification) 3</t>
  </si>
  <si>
    <t>1.12.4.1.4</t>
  </si>
  <si>
    <t xml:space="preserve">            Conduct Process Reviews ( Including Process Compliance Checks and Verification) 4</t>
  </si>
  <si>
    <t>1.12.4.1.5</t>
  </si>
  <si>
    <t xml:space="preserve">            Conduct Process Reviews ( Including Process Compliance Checks and Verification) 5</t>
  </si>
  <si>
    <t>1.12.4.2</t>
  </si>
  <si>
    <t xml:space="preserve">         Track and Verify NC Closure</t>
  </si>
  <si>
    <t>1.12.4.2.1</t>
  </si>
  <si>
    <t xml:space="preserve">            Track and Verify NC Closure 1</t>
  </si>
  <si>
    <t>1.12.4.2.2</t>
  </si>
  <si>
    <t xml:space="preserve">            Track and Verify NC Closure 22</t>
  </si>
  <si>
    <t>1.12.4.2.3</t>
  </si>
  <si>
    <t xml:space="preserve">            Track and Verify NC Closure 23</t>
  </si>
  <si>
    <t>1.12.4.3</t>
  </si>
  <si>
    <t xml:space="preserve">         Verify Closure of Review Defect found in Work Product Review(s)</t>
  </si>
  <si>
    <t>1.12.4.3.1</t>
  </si>
  <si>
    <t xml:space="preserve">            Verify Closure of Review Defect found in Work Product Review(s) 1</t>
  </si>
  <si>
    <t>1.12.4.3.2</t>
  </si>
  <si>
    <t xml:space="preserve">            Verify Closure of Review Defect found in Work Product Review(s) 21</t>
  </si>
  <si>
    <t>1.12.4.3.3</t>
  </si>
  <si>
    <t xml:space="preserve">            Verify Closure of Review Defect found in Work Product Review(s) 22</t>
  </si>
  <si>
    <t>1.12.4.3.4</t>
  </si>
  <si>
    <t xml:space="preserve">            Verify Closure of Review Defect found in Work Product Review(s) 23</t>
  </si>
  <si>
    <t>1.12.4.4</t>
  </si>
  <si>
    <t xml:space="preserve">         Review Supplier's Process</t>
  </si>
  <si>
    <t>1.12.4.4.1</t>
  </si>
  <si>
    <t xml:space="preserve">            Review Supplier's Process 1</t>
  </si>
  <si>
    <t>1.12.4.4.2</t>
  </si>
  <si>
    <t xml:space="preserve">            Review Supplier's Process 2</t>
  </si>
  <si>
    <t>1.12.4.4.3</t>
  </si>
  <si>
    <t xml:space="preserve">            Review Supplier's Process 3</t>
  </si>
  <si>
    <t>1.12.4.4.4</t>
  </si>
  <si>
    <t xml:space="preserve">            Review Supplier's Process 4</t>
  </si>
  <si>
    <t>1.12.4.4.5</t>
  </si>
  <si>
    <t xml:space="preserve">            Review Supplier's Process 5</t>
  </si>
  <si>
    <t>1.12.5</t>
  </si>
  <si>
    <t xml:space="preserve">      Configuration Management</t>
  </si>
  <si>
    <t>1.12.5.1</t>
  </si>
  <si>
    <t xml:space="preserve">         Update Change Register with Status of CR's</t>
  </si>
  <si>
    <t>1.12.5.1.1</t>
  </si>
  <si>
    <t xml:space="preserve">            Update Change Register with Status of CR's 1</t>
  </si>
  <si>
    <t>1.12.5.1.2</t>
  </si>
  <si>
    <t xml:space="preserve">            Update Change Register with Status of CR's 2</t>
  </si>
  <si>
    <t>1.12.5.1.3</t>
  </si>
  <si>
    <t xml:space="preserve">            Update Change Register with Status of CR's 3</t>
  </si>
  <si>
    <t>1.12.5.1.4</t>
  </si>
  <si>
    <t xml:space="preserve">            Update Change Register with Status of CR's 4</t>
  </si>
  <si>
    <t>1.12.5.1.5</t>
  </si>
  <si>
    <t xml:space="preserve">            Update Change Register with Status of CR's 5</t>
  </si>
  <si>
    <t>1.12.5.2</t>
  </si>
  <si>
    <t xml:space="preserve">         Create Baselines of the CIs</t>
  </si>
  <si>
    <t>1.12.5.2.1</t>
  </si>
  <si>
    <t xml:space="preserve">            Create Baselines of the CIs 1</t>
  </si>
  <si>
    <t>1.12.5.2.2</t>
  </si>
  <si>
    <t xml:space="preserve">            Create Baselines of the CIs 2</t>
  </si>
  <si>
    <t>1.12.5.2.3</t>
  </si>
  <si>
    <t xml:space="preserve">            Create Baselines of the CIs 3</t>
  </si>
  <si>
    <t>1.12.5.2.4</t>
  </si>
  <si>
    <t xml:space="preserve">            Create Baselines of the CIs 4</t>
  </si>
  <si>
    <t>1.12.5.3</t>
  </si>
  <si>
    <t xml:space="preserve">         Generate Configuration Status Accounting Report</t>
  </si>
  <si>
    <t>1.12.5.3.1</t>
  </si>
  <si>
    <t xml:space="preserve">            Generate Configuration Status Accounting Report 1</t>
  </si>
  <si>
    <t>1.12.5.3.2</t>
  </si>
  <si>
    <t xml:space="preserve">            Generate Configuration Status Accounting Report 2</t>
  </si>
  <si>
    <t>1.12.5.3.3</t>
  </si>
  <si>
    <t xml:space="preserve">            Generate Configuration Status Accounting Report 12</t>
  </si>
  <si>
    <t>1.12.5.4</t>
  </si>
  <si>
    <t xml:space="preserve">         Verify Backup and Disaster Recovery</t>
  </si>
  <si>
    <t>1.12.5.4.1</t>
  </si>
  <si>
    <t xml:space="preserve">            Verify Backup and Disaster Recovery 1</t>
  </si>
  <si>
    <t>1.12.5.4.2</t>
  </si>
  <si>
    <t xml:space="preserve">            Verify Backup and Disaster Recovery 2</t>
  </si>
  <si>
    <t>Resource Names</t>
  </si>
  <si>
    <t>Project Manager</t>
  </si>
  <si>
    <t>Requirements Analyst[50%],Project Manager[50%],Process Engineer</t>
  </si>
  <si>
    <t>Requirements Analyst,Project Manager</t>
  </si>
  <si>
    <t>WWP/Contract Manager,Project Manager</t>
  </si>
  <si>
    <t>Project Manager,QA Analyst</t>
  </si>
  <si>
    <t>Project Manager,Project Team</t>
  </si>
  <si>
    <t>Project Manager[50%]</t>
  </si>
  <si>
    <t>QA Analyst,Project Manager</t>
  </si>
  <si>
    <t>Project Manager,CM Lead</t>
  </si>
  <si>
    <t>Project Manager,Project Team,Senior Manager</t>
  </si>
  <si>
    <t>Project Manager,Senior Manager</t>
  </si>
  <si>
    <t>Project Manager[30%],CM Lead[30%]</t>
  </si>
  <si>
    <t>Project Manager,PMO Prg. Mgr.,WWP/Contract Manager</t>
  </si>
  <si>
    <t>WWP/Contract Manager</t>
  </si>
  <si>
    <t>Senior Manager,Project Manager</t>
  </si>
  <si>
    <t>CM Lead[30%],Senior Manager[30%],Project Manager[30%]</t>
  </si>
  <si>
    <t>Project Manager,CM Lead,QA Analyst</t>
  </si>
  <si>
    <t>Project Manager[30%]</t>
  </si>
  <si>
    <t>Stakeholder[30%]</t>
  </si>
  <si>
    <t>PMO Prg. Mgr.[50%]</t>
  </si>
  <si>
    <t>QA Analyst</t>
  </si>
  <si>
    <t>Project Manager[20%]</t>
  </si>
  <si>
    <t>Senior Manager[20%],Project Manager[20%],Supplier[20%],Stakeholder[20%],Test Manager[20%],PMO Prg. Mgr.[20%],Operations and Support Manager[20%],System Deployment Manager[20%],Process Engineer[20%],QA Analyst[20%]</t>
  </si>
  <si>
    <t>PMO Prg. Mgr.[50%],Supplier[50%],Project Manager</t>
  </si>
  <si>
    <t>PMO Prg. Mgr.[30%],QA Analyst[30%],Supplier[30%],Project Manager</t>
  </si>
  <si>
    <t>Senior Manager[30%],Project Manager[50%],Requirements Analyst[50%]</t>
  </si>
  <si>
    <t>Project Manager[20%],Requirements Analyst</t>
  </si>
  <si>
    <t>Project Manager[20%],Requirements Analyst[30%],Process Engineer</t>
  </si>
  <si>
    <t>Project Manager,QA Analyst,Requirements Analyst[50%],Process Engineer</t>
  </si>
  <si>
    <t>CM Lead[30%],Process Engineer,Project Manager[30%]</t>
  </si>
  <si>
    <t>Requirements Analyst</t>
  </si>
  <si>
    <t>Project Manager[30%],Requirements Analyst</t>
  </si>
  <si>
    <t>Process Engineer[30%],Requirements Analyst,Project Manager</t>
  </si>
  <si>
    <t>Process Engineer,Project Manager,Requirements Analyst[30%]</t>
  </si>
  <si>
    <t>Project Manager[50%],Requirements Analyst</t>
  </si>
  <si>
    <t>QA Analyst,Process Engineer,Project Manager[50%],Requirements Analyst</t>
  </si>
  <si>
    <t>CM Lead[30%],Process Engineer,Project Manager,Requirements Analyst[30%]</t>
  </si>
  <si>
    <t>Project Architect</t>
  </si>
  <si>
    <t>Project Data Architect</t>
  </si>
  <si>
    <t>Project Architect,Project Manager</t>
  </si>
  <si>
    <t>Project Manager,PIO Architect</t>
  </si>
  <si>
    <t>CM Lead[30%],Project Architect,Project Manager</t>
  </si>
  <si>
    <t>System Deployment Manager</t>
  </si>
  <si>
    <t>Project Manager,Requirements Analyst</t>
  </si>
  <si>
    <t>PMO Prg. Mgr.[20%],Project Manager</t>
  </si>
  <si>
    <t>QA Analyst[10%],PMO Prg. Mgr.[10%],Project Manager</t>
  </si>
  <si>
    <t>Senior Manager[30%],Project Manager,PMO Prg. Mgr.[50%]</t>
  </si>
  <si>
    <t>QA Analyst[30%],Project Manager</t>
  </si>
  <si>
    <t>QA Analyst[30%],Project Manager[50%],IO SEPG Manager</t>
  </si>
  <si>
    <t>Project Manager[50%],QA Analyst[30%],IO SEPG Manager</t>
  </si>
  <si>
    <t>Supplier,Project Manager</t>
  </si>
  <si>
    <t>Supplier,Project Architect</t>
  </si>
  <si>
    <t>Supplier,Project Architect[30%]</t>
  </si>
  <si>
    <t>Project Architect,Supplier</t>
  </si>
  <si>
    <t>Supplier</t>
  </si>
  <si>
    <t>Project Architect[50%],Supplier</t>
  </si>
  <si>
    <t>Project Manager,Project Architect</t>
  </si>
  <si>
    <t>Project Manager,Supplier[50%]</t>
  </si>
  <si>
    <t>Supplier[30%],Project Manager,CM Lead[30%]</t>
  </si>
  <si>
    <t>DBA Supplier,Project Manager</t>
  </si>
  <si>
    <t>CM Lead[30%],Project Manager,Test Manager,Supplier[30%]</t>
  </si>
  <si>
    <t>Project Manager,CM Lead[30%]</t>
  </si>
  <si>
    <t>Supplier[30%],Test Manager,Project Manager,CM Lead[30%]</t>
  </si>
  <si>
    <t>CM Lead[30%]</t>
  </si>
  <si>
    <t>Supplier,CM Lead[60%]</t>
  </si>
  <si>
    <t>Project Manager,Test Manager,Supplier,System Deployment Manager</t>
  </si>
  <si>
    <t>Test Manager,Supplier</t>
  </si>
  <si>
    <t>Test Manager,Supplier,System Deployment Manager</t>
  </si>
  <si>
    <t>CM Lead[30%],Supplier,Project Manager</t>
  </si>
  <si>
    <t>Project Manager,Test Manager,Supplier</t>
  </si>
  <si>
    <t>Project Manager,Test Manager,Supplier,CM Lead[60%]</t>
  </si>
  <si>
    <t>Site Operations and Support Manager,System Deployment Manager,Site Deployment Manager</t>
  </si>
  <si>
    <t>Operations and Support Manager,System Deployment Manager,Test Manager,Project Manager,Supplier</t>
  </si>
  <si>
    <t>Test Manager,Project Manager,Supplier</t>
  </si>
  <si>
    <t>Operations and Support Manager,System Deployment Manager</t>
  </si>
  <si>
    <t>Supplier,Project Manager,CM Lead[60%]</t>
  </si>
  <si>
    <t>Supplier,CM Lead[60%],QA Analyst</t>
  </si>
  <si>
    <t>Test Manager,System Deployment Manager,Operations and Support Manager,QA Analyst,PMO Prg. Mgr.,Project Manager,Senior Manager[40%],Endusers</t>
  </si>
  <si>
    <t>System Deployment Manager[50%]</t>
  </si>
  <si>
    <t>Pilot Site Lead</t>
  </si>
  <si>
    <t>Pilot Site Lead,Pilot Site Deployment Manager[30%]</t>
  </si>
  <si>
    <t>Pilot Site Lead,Pilot Site Deployment Manager</t>
  </si>
  <si>
    <t>Pilot Site Deployment Manager</t>
  </si>
  <si>
    <t>Pilot Site Deployment Manager,Senior Manager,Pilot Site Manager</t>
  </si>
  <si>
    <t>Pilot Site Deployment Team Member,Pilot Site Deployment Manager</t>
  </si>
  <si>
    <t>Pilot Site Deployment Manager,System Owner,Pilot Site Operations &amp; Support Team</t>
  </si>
  <si>
    <t>Pilot Site Operations &amp; Support Team,System Owner,Pilot Site Deployment Manager</t>
  </si>
  <si>
    <t>Site1 Lead</t>
  </si>
  <si>
    <t>Site1 Deployment Manager[30%],Site1 Lead</t>
  </si>
  <si>
    <t>Site1 Deployment Manager,Site1 Lead</t>
  </si>
  <si>
    <t>Site1 Deployment Manager</t>
  </si>
  <si>
    <t>Site1 Manager,Senior Manager,Site1 Deployment Manager</t>
  </si>
  <si>
    <t>Site1 Deployment Manager,Site1 Deployment Team Member</t>
  </si>
  <si>
    <t>Site1 Operations &amp; Support Team,System Owner,Site1 Deployment Manager</t>
  </si>
  <si>
    <t>Site1 Deployment Manager,System Owner,Site1 Operations &amp; Support Team</t>
  </si>
  <si>
    <t>Project Team,Project Manager,System Deployment Manager,QA Analyst,CM Lead</t>
  </si>
  <si>
    <t>Project Manager,Project Team,System Deployment Manager,QA Analyst,CM Lead</t>
  </si>
  <si>
    <t>Project Manager,Project Team,QA Analyst,CM Lead</t>
  </si>
  <si>
    <t>Project Manager,Requirements Provider,Requirements Analyst,Process Engineer,Project Team Member[40%]</t>
  </si>
  <si>
    <t>Senior Manager,Project Manager[30%]</t>
  </si>
  <si>
    <t>CM Lead</t>
  </si>
  <si>
    <t>Project Manager,CM Lead,Project Team Member[40%]</t>
  </si>
  <si>
    <t>Project Team,Operations and Support Manager,CM Lead,QA Analyst,Project Manager</t>
  </si>
  <si>
    <t>Project Team,CM Lead,QA Analyst,Project Manager</t>
  </si>
  <si>
    <t>1.4.2.5.1</t>
  </si>
  <si>
    <t>1.4.2.5.2</t>
  </si>
  <si>
    <t>1.4.2.5.3</t>
  </si>
  <si>
    <t>1.4.2.5.4</t>
  </si>
  <si>
    <t>1.4.2.5.5</t>
  </si>
  <si>
    <t>1.4.2.5.6</t>
  </si>
  <si>
    <t>1.4.2.5.7</t>
  </si>
  <si>
    <t>1.4.2.5.8</t>
  </si>
  <si>
    <t>1.4.6.1</t>
  </si>
  <si>
    <t>1.4.6.2</t>
  </si>
  <si>
    <t>1.4.6.3</t>
  </si>
  <si>
    <t>1.4.6.4</t>
  </si>
  <si>
    <t>1.4.6.5</t>
  </si>
  <si>
    <t>1.4.6.6</t>
  </si>
  <si>
    <t>1.4.6.7</t>
  </si>
  <si>
    <t>1.4.6.8</t>
  </si>
  <si>
    <t>Project Manager,PIO Achitect</t>
  </si>
  <si>
    <t>Pilot Site Deployment Manage,System Deployment Manager</t>
  </si>
  <si>
    <t>Site1 Deployment Manage,System Deployment Manager</t>
  </si>
  <si>
    <t>Project Schedule for Site Deployment &lt;Site Name&gt;</t>
  </si>
  <si>
    <t xml:space="preserve">   Understand Deployment Scope of the System</t>
  </si>
  <si>
    <t xml:space="preserve">   Identify Site-Specific Gaps - &lt;Site Name&gt;</t>
  </si>
  <si>
    <t xml:space="preserve">      Review Application &amp; System Documentation</t>
  </si>
  <si>
    <t xml:space="preserve">      Identify Infrastructure Changes</t>
  </si>
  <si>
    <t xml:space="preserve">      Identify Security Gaps</t>
  </si>
  <si>
    <t xml:space="preserve">      Identify Migration Gaps</t>
  </si>
  <si>
    <t xml:space="preserve">      Document Site Specific Gap Analysis</t>
  </si>
  <si>
    <t xml:space="preserve">   Site-Specific Gaps Analyzed and Docuemented</t>
  </si>
  <si>
    <t xml:space="preserve">   Procure Supplier/Products for System Deployment at Site</t>
  </si>
  <si>
    <t xml:space="preserve">      Engage Time and Material Resources</t>
  </si>
  <si>
    <t>Site1 Deployment Manager,Senior Manager,WWP/Contract Manager</t>
  </si>
  <si>
    <t xml:space="preserve">      Get Single Sourcing Justification Letter and Obtain Approval</t>
  </si>
  <si>
    <t>Site1 Deployment Manager[30%],Senior Manager[30%]</t>
  </si>
  <si>
    <t xml:space="preserve">      Procure Products</t>
  </si>
  <si>
    <t>Site1 Deployment Manager,WWP/Contract Manager,SAM Analyst</t>
  </si>
  <si>
    <t xml:space="preserve">      Define Sourcing Requirements</t>
  </si>
  <si>
    <t xml:space="preserve">         Determine Acquisition Type</t>
  </si>
  <si>
    <t xml:space="preserve">         Establish Cross-Functional Team</t>
  </si>
  <si>
    <t xml:space="preserve">         Define Requirements</t>
  </si>
  <si>
    <t xml:space="preserve">         Create and Approve Acquisition Document</t>
  </si>
  <si>
    <t xml:space="preserve">      Select Suppliers</t>
  </si>
  <si>
    <t xml:space="preserve">         Develop RFP </t>
  </si>
  <si>
    <t xml:space="preserve">         Develop Supplier evaluation criteria</t>
  </si>
  <si>
    <t xml:space="preserve">         Identify potential suppliers</t>
  </si>
  <si>
    <t xml:space="preserve">         Distribute proposals</t>
  </si>
  <si>
    <t xml:space="preserve">         Evaluate proposals</t>
  </si>
  <si>
    <t xml:space="preserve">         Approve Supplier Downselect</t>
  </si>
  <si>
    <t xml:space="preserve">      Establish Agreement</t>
  </si>
  <si>
    <t xml:space="preserve">         Develop Negotiation Strategy</t>
  </si>
  <si>
    <t xml:space="preserve">         Negotiate Agreement</t>
  </si>
  <si>
    <t xml:space="preserve">         Evaluate and select final supplier</t>
  </si>
  <si>
    <t xml:space="preserve">         Create and approve agreement</t>
  </si>
  <si>
    <t xml:space="preserve">         Communicate agreement</t>
  </si>
  <si>
    <t xml:space="preserve">   Prepare Site &lt;1&gt;</t>
  </si>
  <si>
    <t>1.5.1</t>
  </si>
  <si>
    <t xml:space="preserve">      Prepare Site for System Changes</t>
  </si>
  <si>
    <t>1.5.1.1</t>
  </si>
  <si>
    <t xml:space="preserve">         Prepare Site for Infrastructure Changes</t>
  </si>
  <si>
    <t>Site1 Deployment Manager,Site1 Test Manager,System Owner,Site1 Lead</t>
  </si>
  <si>
    <t>1.5.1.2</t>
  </si>
  <si>
    <t xml:space="preserve">         Prepare Site for Security Changes</t>
  </si>
  <si>
    <t>1.5.1.3</t>
  </si>
  <si>
    <t xml:space="preserve">         Prepare for Application Data Migration</t>
  </si>
  <si>
    <t>1.5.2</t>
  </si>
  <si>
    <t xml:space="preserve">      Create System Migration Plan for Site 1</t>
  </si>
  <si>
    <t>1.5.3</t>
  </si>
  <si>
    <t xml:space="preserve">      Prepare Test Cases for the Site 1</t>
  </si>
  <si>
    <t>1.5.4</t>
  </si>
  <si>
    <t xml:space="preserve">      Apply Infrastructure Changes</t>
  </si>
  <si>
    <t>1.5.5</t>
  </si>
  <si>
    <t xml:space="preserve">      Apply Security Changes</t>
  </si>
  <si>
    <t>1.5.6</t>
  </si>
  <si>
    <t xml:space="preserve">      Convert and Migrate Data</t>
  </si>
  <si>
    <t>1.5.7</t>
  </si>
  <si>
    <t xml:space="preserve">      Update System Documentation and Test Plans for Site1</t>
  </si>
  <si>
    <t>1.5.8</t>
  </si>
  <si>
    <t xml:space="preserve">      Update Site Deployment Plan </t>
  </si>
  <si>
    <t>1.5.9</t>
  </si>
  <si>
    <t xml:space="preserve">      Conduct Test and Site Readiness Review</t>
  </si>
  <si>
    <t>QA Analyst,Site1 Deployment Manager,Site1Test Manager,Senior Manager,System Owner,Site1 Lead</t>
  </si>
  <si>
    <t xml:space="preserve">   Testing and Site Readiness Review Conducted for Site 1</t>
  </si>
  <si>
    <t xml:space="preserve">   Testing of Site &lt;1&gt;</t>
  </si>
  <si>
    <t>1.7.1</t>
  </si>
  <si>
    <t xml:space="preserve">      Conduct System Testing at Site &lt;1&gt;</t>
  </si>
  <si>
    <t>1.7.1.1</t>
  </si>
  <si>
    <t>Site1 Lead,Site1 Deployment Manager[20%],Site1 Deployment Team Member[20%]</t>
  </si>
  <si>
    <t>1.7.1.2</t>
  </si>
  <si>
    <t>Site1 Test Manager</t>
  </si>
  <si>
    <t>1.7.1.3</t>
  </si>
  <si>
    <t xml:space="preserve">         Prepare System Test Summary Report (STSR) at End of Cycle</t>
  </si>
  <si>
    <t>1.7.1.4</t>
  </si>
  <si>
    <t xml:space="preserve">         Review System Test Summary Report</t>
  </si>
  <si>
    <t>1.7.1.5</t>
  </si>
  <si>
    <t xml:space="preserve">         Generate Final STSR</t>
  </si>
  <si>
    <t>Site1 Test Manager,Site1 Deployment Manager[20%]</t>
  </si>
  <si>
    <t>1.7.1.6</t>
  </si>
  <si>
    <t>1.7.1.7</t>
  </si>
  <si>
    <t>1.7.1.8</t>
  </si>
  <si>
    <t xml:space="preserve">         Install and Configure System</t>
  </si>
  <si>
    <t>1.7.1.9</t>
  </si>
  <si>
    <t xml:space="preserve">         Verify System Installation and Configuration</t>
  </si>
  <si>
    <t>Site1 Test Manager[30%],Site1 Deployment Manager,Site1 Lead[30%]</t>
  </si>
  <si>
    <t>1.7.1.10</t>
  </si>
  <si>
    <t>1.7.1.11</t>
  </si>
  <si>
    <t xml:space="preserve">         Verify Test Results</t>
  </si>
  <si>
    <t>Site1 Deployment Team Member,Site1 Lead</t>
  </si>
  <si>
    <t>1.7.2</t>
  </si>
  <si>
    <t xml:space="preserve">      Conduct Acceptance Testing Readiness Review - Site &lt;1&gt;</t>
  </si>
  <si>
    <t>1.7.2.1</t>
  </si>
  <si>
    <t xml:space="preserve">         Setup Test Environment at Site&lt;1&gt;</t>
  </si>
  <si>
    <t>1.7.2.1.1</t>
  </si>
  <si>
    <t>1.7.2.1.2</t>
  </si>
  <si>
    <t>Site1 Lead,Site1 Test Manager</t>
  </si>
  <si>
    <t>1.7.2.1.3</t>
  </si>
  <si>
    <t>Site1 Test Manager,Site1 Lead</t>
  </si>
  <si>
    <t>1.7.2.1.4</t>
  </si>
  <si>
    <t xml:space="preserve">            Convert &amp; Migrate Data</t>
  </si>
  <si>
    <t>1.7.2.1.5</t>
  </si>
  <si>
    <t xml:space="preserve">            Perform Checks to Verify Test Environment</t>
  </si>
  <si>
    <t>1.7.2.1.6</t>
  </si>
  <si>
    <t>1.7.2.1.7</t>
  </si>
  <si>
    <t xml:space="preserve">            Verify / Audit Test Environment</t>
  </si>
  <si>
    <t>Site1 Lead[30%],Site1 Deployment Manager,Site1 Test Manager[30%]</t>
  </si>
  <si>
    <t>1.7.2.2</t>
  </si>
  <si>
    <t xml:space="preserve">         Test Build &amp; Installation of System at Site &lt;&gt;</t>
  </si>
  <si>
    <t>1.7.2.2.1</t>
  </si>
  <si>
    <t xml:space="preserve">            Fix Defects &amp; Issues</t>
  </si>
  <si>
    <t>Site1 Deployment Team Member[20%],Site1 Deployment Manager[20%],Site1 Lead</t>
  </si>
  <si>
    <t>1.7.2.2.2</t>
  </si>
  <si>
    <t xml:space="preserve">            Update Installation &amp; System Documentation</t>
  </si>
  <si>
    <t>Site1 Deployment Team Member[20%],Site1 Lead,Site1 Deployment Manager[20%]</t>
  </si>
  <si>
    <t>1.7.2.2.3</t>
  </si>
  <si>
    <t xml:space="preserve">            Verify Installation &amp; System Documentation</t>
  </si>
  <si>
    <t>1.7.2.2.4</t>
  </si>
  <si>
    <t xml:space="preserve">            Obtain Approval &amp; Check In System Documentation, Installation Guide &amp; Source</t>
  </si>
  <si>
    <t>CM Lead,Site1 Test Manager[30%],Site1 Deployment Manager</t>
  </si>
  <si>
    <t>1.7.2.2.5</t>
  </si>
  <si>
    <t xml:space="preserve">            Install &amp; Configure Application</t>
  </si>
  <si>
    <t>Site1Test Manager,Site1 Lead[30%]</t>
  </si>
  <si>
    <t>1.7.2.3</t>
  </si>
  <si>
    <t xml:space="preserve">         Conduct Acceptance Testing Readiness Review Meeting of System at Site &lt;&gt;</t>
  </si>
  <si>
    <t>Senior Manager,System Owner,End User,Site1 Lead,Site1 Test Manager,QA Analyst,Piot Site Deployment Manager</t>
  </si>
  <si>
    <t>1.7.3</t>
  </si>
  <si>
    <t xml:space="preserve">      Conduct Acceptance Testing at Site &lt;1&gt;</t>
  </si>
  <si>
    <t>1.7.3.1</t>
  </si>
  <si>
    <t>Site1 Deployment Manager[30%],Site1 Deployment Team Member[30%],End User</t>
  </si>
  <si>
    <t>1.7.3.2</t>
  </si>
  <si>
    <t>1.7.3.3</t>
  </si>
  <si>
    <t xml:space="preserve">         Log Defects &amp; Issues</t>
  </si>
  <si>
    <t>End User[30%],Site1 Deployment Manage</t>
  </si>
  <si>
    <t>1.7.3.4</t>
  </si>
  <si>
    <t xml:space="preserve">         Prepare Test Summary Report at End of Cycle</t>
  </si>
  <si>
    <t>1.7.3.5</t>
  </si>
  <si>
    <t xml:space="preserve">         Review Test Summary Report</t>
  </si>
  <si>
    <t>Site1 Deployment Manage,End User[30%]</t>
  </si>
  <si>
    <t>1.7.3.6</t>
  </si>
  <si>
    <t xml:space="preserve">         Generate Final Test Summary Report</t>
  </si>
  <si>
    <t>1.7.3.7</t>
  </si>
  <si>
    <t>1.7.4</t>
  </si>
  <si>
    <t xml:space="preserve">      Acceptance Testing Conducted for Site &lt;1&gt;</t>
  </si>
  <si>
    <t>1.7.5</t>
  </si>
  <si>
    <t xml:space="preserve">      Plan Next Cycle</t>
  </si>
  <si>
    <t>1.7.6</t>
  </si>
  <si>
    <t xml:space="preserve">      Analyze Defects &amp; Change Requests at Site &lt;1&gt;</t>
  </si>
  <si>
    <t>End User[30%],Site1 Deployment Manager,Site1 Test Manager[30%],Site1 Lead[30%]</t>
  </si>
  <si>
    <t>1.7.7</t>
  </si>
  <si>
    <t xml:space="preserve">      Verify Production Readiness at Site &lt;1&gt;</t>
  </si>
  <si>
    <t xml:space="preserve">   Site 1 Tested and Ready for System Migration</t>
  </si>
  <si>
    <t xml:space="preserve">   Deploy at Site &lt;1&gt;</t>
  </si>
  <si>
    <t>1.9.1</t>
  </si>
  <si>
    <t xml:space="preserve">      Migrate to New System at at Site &lt;1&gt;</t>
  </si>
  <si>
    <t>1.9.1.1</t>
  </si>
  <si>
    <t xml:space="preserve">         Execute Migration</t>
  </si>
  <si>
    <t>1.9.1.2</t>
  </si>
  <si>
    <t xml:space="preserve">         Perform Checks to Verify Migration</t>
  </si>
  <si>
    <t>1.9.1.3</t>
  </si>
  <si>
    <t xml:space="preserve">         Check Contingency Plan for Alternative(s)</t>
  </si>
  <si>
    <t>1.9.1.4</t>
  </si>
  <si>
    <t xml:space="preserve">         Modify System Environment or Components</t>
  </si>
  <si>
    <t>1.9.1.5</t>
  </si>
  <si>
    <t xml:space="preserve">         Execute Back out Plan</t>
  </si>
  <si>
    <t>1.9.1.6</t>
  </si>
  <si>
    <t xml:space="preserve">         Communicate To Stakeholders</t>
  </si>
  <si>
    <t>1.9.1.7</t>
  </si>
  <si>
    <t xml:space="preserve">         Communicate Deployment Status</t>
  </si>
  <si>
    <t>1.9.2</t>
  </si>
  <si>
    <t xml:space="preserve">      Migrated to New System at at Site &lt;1&gt;</t>
  </si>
  <si>
    <t>1.9.3</t>
  </si>
  <si>
    <t xml:space="preserve">      Update Generic Site Deployment Materials &amp; System Documentation</t>
  </si>
  <si>
    <t>1.9.4</t>
  </si>
  <si>
    <t xml:space="preserve">      Transition to Operations at at Site &lt;1&gt;</t>
  </si>
  <si>
    <t>1.9.4.1</t>
  </si>
  <si>
    <t xml:space="preserve">         Support New System</t>
  </si>
  <si>
    <t>1.9.4.2</t>
  </si>
  <si>
    <t xml:space="preserve">         Transfer Ownership to System Owner</t>
  </si>
  <si>
    <t>1.9.4.3</t>
  </si>
  <si>
    <t xml:space="preserve">         Archive System Documentation, Training Material &amp; Application/System Components</t>
  </si>
  <si>
    <t>1.9.4.4</t>
  </si>
  <si>
    <t xml:space="preserve">         Train Operations Team</t>
  </si>
  <si>
    <t>1.9.5</t>
  </si>
  <si>
    <t xml:space="preserve">      De-Install Legacy System at at Site &lt;1&gt;</t>
  </si>
  <si>
    <t>1.9.6</t>
  </si>
  <si>
    <t xml:space="preserve">      Legacy System De-Installed at Site &lt;1&gt;</t>
  </si>
  <si>
    <t xml:space="preserve">   System Deployed at Site &lt;1&gt;</t>
  </si>
  <si>
    <t>1.11.1</t>
  </si>
  <si>
    <t>1.11.1.1</t>
  </si>
  <si>
    <t>1.11.1.2</t>
  </si>
  <si>
    <t>1.11.1.3</t>
  </si>
  <si>
    <t>1.11.1.4</t>
  </si>
  <si>
    <t>1.11.1.5</t>
  </si>
  <si>
    <t>1.11.1.6</t>
  </si>
  <si>
    <t>Senior Manager,Site1 Deployment Manager[30%]</t>
  </si>
  <si>
    <t>1.11.1.7</t>
  </si>
  <si>
    <t>1.11.1.8</t>
  </si>
  <si>
    <t>1.11.2</t>
  </si>
  <si>
    <t>1.11.2.1</t>
  </si>
  <si>
    <t>1.11.2.2</t>
  </si>
  <si>
    <t>1.11.2.3</t>
  </si>
  <si>
    <t>1.11.2.4</t>
  </si>
  <si>
    <t>1.11.2.5</t>
  </si>
  <si>
    <t>1.11.2.6</t>
  </si>
  <si>
    <t>1.11.3</t>
  </si>
  <si>
    <t>1.11.3.1</t>
  </si>
  <si>
    <t>1.11.3.1.1</t>
  </si>
  <si>
    <t>1.11.3.1.2</t>
  </si>
  <si>
    <t>1.11.3.1.3</t>
  </si>
  <si>
    <t>1.11.3.1.4</t>
  </si>
  <si>
    <t>1.11.3.1.5</t>
  </si>
  <si>
    <t>1.11.3.2</t>
  </si>
  <si>
    <t>1.11.3.2.1</t>
  </si>
  <si>
    <t>1.11.3.2.2</t>
  </si>
  <si>
    <t>1.11.3.2.3</t>
  </si>
  <si>
    <t>1.11.3.2.4</t>
  </si>
  <si>
    <t>1.11.3.2.5</t>
  </si>
  <si>
    <t>1.11.3.2.6</t>
  </si>
  <si>
    <t>1.11.3.2.7</t>
  </si>
  <si>
    <t>1.11.3.2.8</t>
  </si>
  <si>
    <t>1.11.3.2.9</t>
  </si>
  <si>
    <t>1.11.3.2.10</t>
  </si>
  <si>
    <t>1.11.3.2.11</t>
  </si>
  <si>
    <t>1.11.3.2.12</t>
  </si>
  <si>
    <t>1.11.3.3</t>
  </si>
  <si>
    <t>1.11.3.3.1</t>
  </si>
  <si>
    <t>1.11.3.3.1.1</t>
  </si>
  <si>
    <t>1.11.3.3.1.2</t>
  </si>
  <si>
    <t>1.11.3.3.1.3</t>
  </si>
  <si>
    <t>1.11.3.3.1.4</t>
  </si>
  <si>
    <t>1.11.3.3.1.5</t>
  </si>
  <si>
    <t>1.11.3.4</t>
  </si>
  <si>
    <t>1.11.3.4.1</t>
  </si>
  <si>
    <t>1.11.3.4.2</t>
  </si>
  <si>
    <t>1.11.3.4.3</t>
  </si>
  <si>
    <t>1.11.3.4.4</t>
  </si>
  <si>
    <t>1.11.3.4.5</t>
  </si>
  <si>
    <t>1.11.3.5</t>
  </si>
  <si>
    <t>1.11.3.6</t>
  </si>
  <si>
    <t>1.11.3.6.1</t>
  </si>
  <si>
    <t>1.11.3.6.1.1</t>
  </si>
  <si>
    <t>1.11.3.6.1.2</t>
  </si>
  <si>
    <t>1.11.3.6.1.3</t>
  </si>
  <si>
    <t>1.11.3.6.1.4</t>
  </si>
  <si>
    <t>1.11.3.6.1.5</t>
  </si>
  <si>
    <t>1.11.3.7</t>
  </si>
  <si>
    <t>1.11.3.7.1</t>
  </si>
  <si>
    <t>1.11.3.7.2</t>
  </si>
  <si>
    <t>1.11.3.7.3</t>
  </si>
  <si>
    <t>1.11.3.7.4</t>
  </si>
  <si>
    <t>1.11.3.7.5</t>
  </si>
  <si>
    <t>1.11.3.7.6</t>
  </si>
  <si>
    <t>1.11.3.8</t>
  </si>
  <si>
    <t>1.11.3.8.1</t>
  </si>
  <si>
    <t>1.11.3.8.2</t>
  </si>
  <si>
    <t>1.11.3.8.3</t>
  </si>
  <si>
    <t>1.11.3.8.4</t>
  </si>
  <si>
    <t>1.11.3.8.5</t>
  </si>
  <si>
    <t>1.11.3.8.6</t>
  </si>
  <si>
    <t>1.11.3.8.7</t>
  </si>
  <si>
    <t>1.11.3.8.8</t>
  </si>
  <si>
    <t>1.11.3.8.9</t>
  </si>
  <si>
    <t>1.11.3.8.10</t>
  </si>
  <si>
    <t>1.11.3.9</t>
  </si>
  <si>
    <t>1.11.3.9.1</t>
  </si>
  <si>
    <t>1.11.3.9.2</t>
  </si>
  <si>
    <t>1.11.3.9.3</t>
  </si>
  <si>
    <t>1.11.3.9.4</t>
  </si>
  <si>
    <t>1.11.3.9.5</t>
  </si>
  <si>
    <t>1.11.3.10</t>
  </si>
  <si>
    <t>1.11.3.10.1</t>
  </si>
  <si>
    <t>1.11.3.10.2</t>
  </si>
  <si>
    <t>1.11.3.10.3</t>
  </si>
  <si>
    <t>1.11.3.10.4</t>
  </si>
  <si>
    <t>1.11.3.10.5</t>
  </si>
  <si>
    <t>1.11.3.11</t>
  </si>
  <si>
    <t>1.11.3.11.1</t>
  </si>
  <si>
    <t>1.11.3.11.2</t>
  </si>
  <si>
    <t>1.11.3.11.3</t>
  </si>
  <si>
    <t>1.11.3.11.4</t>
  </si>
  <si>
    <t>1.11.3.11.5</t>
  </si>
  <si>
    <t>1.11.4</t>
  </si>
  <si>
    <t>1.11.4.1</t>
  </si>
  <si>
    <t>1.11.4.1.1</t>
  </si>
  <si>
    <t>1.11.4.1.2</t>
  </si>
  <si>
    <t>1.11.4.1.3</t>
  </si>
  <si>
    <t>1.11.4.1.4</t>
  </si>
  <si>
    <t>1.11.4.1.5</t>
  </si>
  <si>
    <t>1.11.4.2</t>
  </si>
  <si>
    <t>1.11.4.2.1</t>
  </si>
  <si>
    <t>1.11.4.2.2</t>
  </si>
  <si>
    <t>1.11.4.2.3</t>
  </si>
  <si>
    <t>1.11.4.3</t>
  </si>
  <si>
    <t>1.11.4.3.1</t>
  </si>
  <si>
    <t>1.11.4.3.2</t>
  </si>
  <si>
    <t>1.11.4.3.3</t>
  </si>
  <si>
    <t>1.11.4.3.4</t>
  </si>
  <si>
    <t>1.11.4.4</t>
  </si>
  <si>
    <t>1.11.4.4.1</t>
  </si>
  <si>
    <t>1.11.4.4.2</t>
  </si>
  <si>
    <t>1.11.4.4.3</t>
  </si>
  <si>
    <t>1.11.4.4.4</t>
  </si>
  <si>
    <t>1.11.4.4.5</t>
  </si>
  <si>
    <t>1.11.5</t>
  </si>
  <si>
    <t>1.11.5.1</t>
  </si>
  <si>
    <t>1.11.5.2</t>
  </si>
  <si>
    <t>1.11.5.3</t>
  </si>
  <si>
    <t>1.11.5.4</t>
  </si>
  <si>
    <t>Project Schedule for &lt;PTS-Id. Project Name&gt;</t>
  </si>
  <si>
    <t>Senior Manager[20%],Project Manager[20%],Supplier[20%],Stakeholder[20%],Test Manager[20%],PMO Prg. Mgr.[20%],Operations and Support Manager[20%],Process Engineer[20%],QA Analyst[20%]</t>
  </si>
  <si>
    <t>1.4.9.1</t>
  </si>
  <si>
    <t>1.4.9.2</t>
  </si>
  <si>
    <t>1.4.9.3</t>
  </si>
  <si>
    <t>1.4.9.4</t>
  </si>
  <si>
    <t>1.4.9.5</t>
  </si>
  <si>
    <t>1.4.9.6</t>
  </si>
  <si>
    <t>1.4.9.7</t>
  </si>
  <si>
    <t>1.4.9.8</t>
  </si>
  <si>
    <t>1.4.9.9</t>
  </si>
  <si>
    <t>1.4.10.2.1</t>
  </si>
  <si>
    <t>1.4.10.2.2</t>
  </si>
  <si>
    <t>1.4.10.2.3</t>
  </si>
  <si>
    <t>1.4.10.2.4</t>
  </si>
  <si>
    <t>1.4.10.2.5</t>
  </si>
  <si>
    <t>1.4.10.5.1</t>
  </si>
  <si>
    <t>1.4.10.5.2</t>
  </si>
  <si>
    <t>1.4.10.5.3</t>
  </si>
  <si>
    <t>1.4.10.5.4</t>
  </si>
  <si>
    <t>1.4.10.5.5</t>
  </si>
  <si>
    <t>1.4.10.10</t>
  </si>
  <si>
    <t>1.4.10.11</t>
  </si>
  <si>
    <t>1.4.10.12</t>
  </si>
  <si>
    <t>1.4.10.13</t>
  </si>
  <si>
    <t>1.4.10.14</t>
  </si>
  <si>
    <t>1.4.10.15</t>
  </si>
  <si>
    <t>1.4.10.16</t>
  </si>
  <si>
    <t>1.4.17.1</t>
  </si>
  <si>
    <t>1.4.17.2</t>
  </si>
  <si>
    <t>1.4.17.3</t>
  </si>
  <si>
    <t>1.4.17.4</t>
  </si>
  <si>
    <t>1.4.17.5</t>
  </si>
  <si>
    <t>1.4.17.6</t>
  </si>
  <si>
    <t>1.4.17.7</t>
  </si>
  <si>
    <t>1.4.17.8</t>
  </si>
  <si>
    <t>1.4.17.9</t>
  </si>
  <si>
    <t>1.4.17.10</t>
  </si>
  <si>
    <t>1.4.17.11</t>
  </si>
  <si>
    <t>Site Operations and Support Manager,Site Deployment Manager</t>
  </si>
  <si>
    <t>Operations and Support Manager,Test Manager,Project Manager,Supplier</t>
  </si>
  <si>
    <t>Operations and Support Manager</t>
  </si>
  <si>
    <t>Test Manager,Operations and Support Manager,QA Analyst,Project Manager,Senior Manager[40%],Endusers</t>
  </si>
  <si>
    <t>Project Team,Project Manager,QA Analyst,CM Lead</t>
  </si>
  <si>
    <t>Plan Phase</t>
  </si>
  <si>
    <t xml:space="preserve">   Initiate Plan Phase</t>
  </si>
  <si>
    <t>1.1.1</t>
  </si>
  <si>
    <t xml:space="preserve">      Determine the appropriate scenario for this project</t>
  </si>
  <si>
    <t>1.1.2</t>
  </si>
  <si>
    <t xml:space="preserve">      Perform phase start-up preparations</t>
  </si>
  <si>
    <t>1.1.3</t>
  </si>
  <si>
    <t xml:space="preserve">      Assign key personnel to the project teams</t>
  </si>
  <si>
    <t>1.1.4</t>
  </si>
  <si>
    <t xml:space="preserve">      Identify QA Analyst(s) and QA participation</t>
  </si>
  <si>
    <t>1.1.5</t>
  </si>
  <si>
    <t xml:space="preserve">      Orient teams to project</t>
  </si>
  <si>
    <t xml:space="preserve">   Develop Process Design</t>
  </si>
  <si>
    <t xml:space="preserve">      Clarify Goals</t>
  </si>
  <si>
    <t xml:space="preserve">      Define Business Context Model</t>
  </si>
  <si>
    <t xml:space="preserve">      Perform As-Is Assessment</t>
  </si>
  <si>
    <t xml:space="preserve">      Develop To-Be Design</t>
  </si>
  <si>
    <t xml:space="preserve">      Perform Change/Impact/Risk Analysis</t>
  </si>
  <si>
    <t xml:space="preserve">      Perform Business Value Analysis</t>
  </si>
  <si>
    <t>1.2.7</t>
  </si>
  <si>
    <t xml:space="preserve">      Perform Implementation and Process Management Planning</t>
  </si>
  <si>
    <t xml:space="preserve">   Develop Business Requirements</t>
  </si>
  <si>
    <t>1.3.1</t>
  </si>
  <si>
    <t>1.3.2</t>
  </si>
  <si>
    <t xml:space="preserve">      Review and Understand Business Requirements</t>
  </si>
  <si>
    <t>1.3.3</t>
  </si>
  <si>
    <t xml:space="preserve">      Identify and Resolve Inconsistencies Between Requirements and Scope</t>
  </si>
  <si>
    <t>1.3.4</t>
  </si>
  <si>
    <t xml:space="preserve">      Commit and Baseline Business Requirements</t>
  </si>
  <si>
    <t xml:space="preserve">   Conduct Project Readiness Review</t>
  </si>
  <si>
    <t xml:space="preserve">      Prepare Process Design Summary</t>
  </si>
  <si>
    <t xml:space="preserve">      Determine Project Readiness</t>
  </si>
  <si>
    <t xml:space="preserve">      Conduct Stakeholder Review</t>
  </si>
  <si>
    <t xml:space="preserve">   Develop Project Charter</t>
  </si>
  <si>
    <t xml:space="preserve">      Document project scope</t>
  </si>
  <si>
    <t xml:space="preserve">      Develop and Document Project Management Strategy</t>
  </si>
  <si>
    <t xml:space="preserve">      Document Recommended Project Strategy</t>
  </si>
  <si>
    <t xml:space="preserve">      Review and Approve Project Charter</t>
  </si>
  <si>
    <t xml:space="preserve">   Develop Initial Project Plan</t>
  </si>
  <si>
    <t xml:space="preserve">      Mentor in the preparation of the Project Plan</t>
  </si>
  <si>
    <t xml:space="preserve">      Document the Project Plan Maintenance Procedure</t>
  </si>
  <si>
    <t xml:space="preserve">      Identify and document the project's organizational structure </t>
  </si>
  <si>
    <t xml:space="preserve">      Identify and document project and process metrics</t>
  </si>
  <si>
    <t xml:space="preserve">      Develop high level plan for the project</t>
  </si>
  <si>
    <t xml:space="preserve">      Develop the work plan for the Define Phase</t>
  </si>
  <si>
    <t xml:space="preserve">      Identify and document facilities and support tools </t>
  </si>
  <si>
    <t xml:space="preserve">      Create Quality Assurance Plan for the project</t>
  </si>
  <si>
    <t xml:space="preserve">      Develop the Configuration Management Plan for the project</t>
  </si>
  <si>
    <t xml:space="preserve">      Develop the Communications Plan for the project</t>
  </si>
  <si>
    <t xml:space="preserve">      Develop and document the Risk Processing Procedure for the project</t>
  </si>
  <si>
    <t>1.6.12</t>
  </si>
  <si>
    <t xml:space="preserve">      Conduct and document an Initial Project Risk Evaluation</t>
  </si>
  <si>
    <t>1.6.13</t>
  </si>
  <si>
    <t xml:space="preserve">      Develop and document the Issues Procedure for the Project</t>
  </si>
  <si>
    <t>1.6.14</t>
  </si>
  <si>
    <t xml:space="preserve">      Develop and document the Corrective Action Procedure for the project</t>
  </si>
  <si>
    <t>1.6.15</t>
  </si>
  <si>
    <t xml:space="preserve">      Conduct and document an Initial Project Issue Evaluation</t>
  </si>
  <si>
    <t>1.6.16</t>
  </si>
  <si>
    <t xml:space="preserve">      Review the Project Plan</t>
  </si>
  <si>
    <t>1.6.16.1</t>
  </si>
  <si>
    <t xml:space="preserve">         Develop the Integrated Project Plan Work Breakdown Structure</t>
  </si>
  <si>
    <t xml:space="preserve">   Perform Project Monitoring and Control</t>
  </si>
  <si>
    <t xml:space="preserve">      Perform project monitoring and control</t>
  </si>
  <si>
    <t xml:space="preserve">      Collect and monitor standard and project specific measures</t>
  </si>
  <si>
    <t xml:space="preserve">      Conduct QA Reviews</t>
  </si>
  <si>
    <t xml:space="preserve">      Review QA Results</t>
  </si>
  <si>
    <t xml:space="preserve">      Communicate QA Results</t>
  </si>
  <si>
    <t xml:space="preserve">      Review QA Measurements</t>
  </si>
  <si>
    <t xml:space="preserve">      Monitor Non-Compliances</t>
  </si>
  <si>
    <t>1.7.8</t>
  </si>
  <si>
    <t xml:space="preserve">      Resolve Non-Compliances</t>
  </si>
  <si>
    <t>1.7.9</t>
  </si>
  <si>
    <t xml:space="preserve">      Document, Escalate and Track Unresolved Non-Compliances</t>
  </si>
  <si>
    <t>1.7.10</t>
  </si>
  <si>
    <t xml:space="preserve">      Perform configuration management reviews according to the Project Plan and documented procedures</t>
  </si>
  <si>
    <t>1.7.11</t>
  </si>
  <si>
    <t xml:space="preserve">      Perform configuration library functions according to the Project Plan and documented procedures</t>
  </si>
  <si>
    <t>1.7.12</t>
  </si>
  <si>
    <t xml:space="preserve">      Consolidate, review and submit all measures for project status</t>
  </si>
  <si>
    <t>1.7.13</t>
  </si>
  <si>
    <t xml:space="preserve">      Perform project monitoring and control review</t>
  </si>
  <si>
    <t xml:space="preserve">   Develop Initial Deployment and Support Plans</t>
  </si>
  <si>
    <t xml:space="preserve">      Develop initial System Deployment Plan</t>
  </si>
  <si>
    <t xml:space="preserve">      Develop initial Operations and Support Plan</t>
  </si>
  <si>
    <t xml:space="preserve">      Review and Approve System Deployment Plan and Operations and Support Plan </t>
  </si>
  <si>
    <t xml:space="preserve">   Develop Supplier Management Plan</t>
  </si>
  <si>
    <t xml:space="preserve">      Define supplier acquisition objectives</t>
  </si>
  <si>
    <t xml:space="preserve">         SAM Define Sourcing Requirements Phase</t>
  </si>
  <si>
    <t>1.9.1.1.1</t>
  </si>
  <si>
    <t xml:space="preserve">            Develop/Release RFI</t>
  </si>
  <si>
    <t>1.9.1.1.2</t>
  </si>
  <si>
    <t xml:space="preserve">            Determine Acquision Approach</t>
  </si>
  <si>
    <t>1.9.1.1.3</t>
  </si>
  <si>
    <t xml:space="preserve">            Establish Cross Functional Team</t>
  </si>
  <si>
    <t>1.9.1.1.4</t>
  </si>
  <si>
    <t xml:space="preserve">            Define SAM Requirements</t>
  </si>
  <si>
    <t>1.9.1.1.5</t>
  </si>
  <si>
    <t xml:space="preserve">            Create and Approve Acquisition Document</t>
  </si>
  <si>
    <t xml:space="preserve">   Develop Business Case</t>
  </si>
  <si>
    <t xml:space="preserve">      Develop Business Case</t>
  </si>
  <si>
    <t xml:space="preserve">      Review and Approve Business Case</t>
  </si>
  <si>
    <t xml:space="preserve">   Conduct Plan Phase Tollgate Review</t>
  </si>
  <si>
    <t xml:space="preserve">      Prepare for Tollgate Review</t>
  </si>
  <si>
    <t xml:space="preserve">      Confirm Tollgate Readiness</t>
  </si>
  <si>
    <t xml:space="preserve">      Conduct Tollgate Review meeting</t>
  </si>
  <si>
    <t xml:space="preserve">      Perform Tollgate Review follow-up</t>
  </si>
  <si>
    <t xml:space="preserve">      Communicate Tollgate Review Meeting Results</t>
  </si>
  <si>
    <t>Define Phase</t>
  </si>
  <si>
    <t xml:space="preserve">   Initiate Define Phase</t>
  </si>
  <si>
    <t>2.1.1</t>
  </si>
  <si>
    <t>2.1.2</t>
  </si>
  <si>
    <t>2.1.3</t>
  </si>
  <si>
    <t>2.1.4</t>
  </si>
  <si>
    <t>2.1.5</t>
  </si>
  <si>
    <t xml:space="preserve">      Orient Deployment Team</t>
  </si>
  <si>
    <t>2.1.6</t>
  </si>
  <si>
    <t xml:space="preserve">      Orient Operations and Support Team</t>
  </si>
  <si>
    <t>2.2.1</t>
  </si>
  <si>
    <t>2.2.2</t>
  </si>
  <si>
    <t>2.2.3</t>
  </si>
  <si>
    <t>2.2.4</t>
  </si>
  <si>
    <t>2.2.5</t>
  </si>
  <si>
    <t>2.2.6</t>
  </si>
  <si>
    <t>2.2.7</t>
  </si>
  <si>
    <t xml:space="preserve">      Monitor Defects</t>
  </si>
  <si>
    <t>2.2.8</t>
  </si>
  <si>
    <t xml:space="preserve">      Resolve Defects</t>
  </si>
  <si>
    <t>2.2.9</t>
  </si>
  <si>
    <t xml:space="preserve">      Document, Escalate and Track Unresolved Defects</t>
  </si>
  <si>
    <t>2.2.10</t>
  </si>
  <si>
    <t>2.2.11</t>
  </si>
  <si>
    <t>2.2.12</t>
  </si>
  <si>
    <t>2.2.13</t>
  </si>
  <si>
    <t xml:space="preserve">   Develop and Analyze User and System Requirements</t>
  </si>
  <si>
    <t>2.3.1</t>
  </si>
  <si>
    <t xml:space="preserve">      Develop User Requirements</t>
  </si>
  <si>
    <t>2.3.2</t>
  </si>
  <si>
    <t xml:space="preserve">      Develop Use Cases</t>
  </si>
  <si>
    <t>2.3.3</t>
  </si>
  <si>
    <t>2.3.3.1</t>
  </si>
  <si>
    <t xml:space="preserve">         Derive Functional Requirements</t>
  </si>
  <si>
    <t>2.3.3.2</t>
  </si>
  <si>
    <t xml:space="preserve">         Derive Non-Functional Requirements for Disaster Recovery Planning</t>
  </si>
  <si>
    <t>2.3.3.3</t>
  </si>
  <si>
    <t xml:space="preserve">         Derive all other Non-Functional Requirements</t>
  </si>
  <si>
    <t>2.3.3.4</t>
  </si>
  <si>
    <t xml:space="preserve">         Validate and clarify requirements</t>
  </si>
  <si>
    <t>2.3.3.5</t>
  </si>
  <si>
    <t xml:space="preserve">         Identify and Document Operational Requirements</t>
  </si>
  <si>
    <t>2.3.3.6</t>
  </si>
  <si>
    <t>2.3.3.7</t>
  </si>
  <si>
    <t xml:space="preserve">         Update Business and User Requirements as necessary</t>
  </si>
  <si>
    <t>2.3.3.8</t>
  </si>
  <si>
    <t xml:space="preserve">         Compile the System Requirements Specification document</t>
  </si>
  <si>
    <t>2.3.4</t>
  </si>
  <si>
    <t xml:space="preserve">      Develop Privacy Compliance Plan</t>
  </si>
  <si>
    <t>2.3.5</t>
  </si>
  <si>
    <t xml:space="preserve">      Create IT Standards Bill of Materials (BoM)</t>
  </si>
  <si>
    <t>2.3.6</t>
  </si>
  <si>
    <t xml:space="preserve">      Review and Understand System Requirements</t>
  </si>
  <si>
    <t>2.3.7</t>
  </si>
  <si>
    <t xml:space="preserve">      Identify and Resolve Inconsistencies Between Requirements</t>
  </si>
  <si>
    <t>2.3.8</t>
  </si>
  <si>
    <t xml:space="preserve">      Commit and baseline System Requirements Specification</t>
  </si>
  <si>
    <t xml:space="preserve">   Manage Requirements</t>
  </si>
  <si>
    <t>2.4.1</t>
  </si>
  <si>
    <t xml:space="preserve">      Maintain bi-directional traceability</t>
  </si>
  <si>
    <t>2.4.2</t>
  </si>
  <si>
    <t xml:space="preserve">      Manage requirements changes</t>
  </si>
  <si>
    <t xml:space="preserve">   Create Software Architecture</t>
  </si>
  <si>
    <t>2.5.1</t>
  </si>
  <si>
    <t xml:space="preserve">      Develop Software Architecture Document</t>
  </si>
  <si>
    <t>2.5.2</t>
  </si>
  <si>
    <t xml:space="preserve">      Review and Approve Software Architecture Document</t>
  </si>
  <si>
    <t>2.5.3</t>
  </si>
  <si>
    <t xml:space="preserve">      Develop build/buy/reuse recommendation</t>
  </si>
  <si>
    <t xml:space="preserve">   Create Test Plans</t>
  </si>
  <si>
    <t>2.6.1</t>
  </si>
  <si>
    <t xml:space="preserve">      Develop Test Strategy</t>
  </si>
  <si>
    <t>2.6.2</t>
  </si>
  <si>
    <t xml:space="preserve">      For each test type, develop a test plan</t>
  </si>
  <si>
    <t>2.6.3</t>
  </si>
  <si>
    <t xml:space="preserve">      Develop initial test cases</t>
  </si>
  <si>
    <t>2.6.4</t>
  </si>
  <si>
    <t xml:space="preserve">      Review and Approve Test plans</t>
  </si>
  <si>
    <t xml:space="preserve">   Define Training Requirements</t>
  </si>
  <si>
    <t>2.7.1</t>
  </si>
  <si>
    <t xml:space="preserve">      Define training requirements</t>
  </si>
  <si>
    <t>2.7.2</t>
  </si>
  <si>
    <t xml:space="preserve">      Review and Approve Training Requirements</t>
  </si>
  <si>
    <t xml:space="preserve">   Revise Deployment and Support Plans</t>
  </si>
  <si>
    <t>2.8.1</t>
  </si>
  <si>
    <t xml:space="preserve">      Revise System Deployment Plan</t>
  </si>
  <si>
    <t>2.8.2</t>
  </si>
  <si>
    <t xml:space="preserve">      Develop initial Generic Site Implementation Materials</t>
  </si>
  <si>
    <t>2.8.3</t>
  </si>
  <si>
    <t xml:space="preserve">      Create initial Site Business Change Plan</t>
  </si>
  <si>
    <t>2.8.4</t>
  </si>
  <si>
    <t xml:space="preserve">      Obtain feedback and revised estimates</t>
  </si>
  <si>
    <t>2.8.5</t>
  </si>
  <si>
    <t xml:space="preserve">      Define the strategy for transition to operations and support</t>
  </si>
  <si>
    <t>2.8.6</t>
  </si>
  <si>
    <t xml:space="preserve">      Revise Operations and Support Plan</t>
  </si>
  <si>
    <t>2.8.7</t>
  </si>
  <si>
    <t xml:space="preserve">      Review and Approve System Deployment and Operations and Support Plans</t>
  </si>
  <si>
    <t xml:space="preserve">   Procure Supplier Services</t>
  </si>
  <si>
    <t>2.9.1</t>
  </si>
  <si>
    <t xml:space="preserve">      Update the Supplier Management Plan</t>
  </si>
  <si>
    <t>2.9.1.1</t>
  </si>
  <si>
    <t xml:space="preserve">         SAM Define Sourcing Requirements Phase (cont)</t>
  </si>
  <si>
    <t>2.9.1.1.1</t>
  </si>
  <si>
    <t>2.9.1.1.2</t>
  </si>
  <si>
    <t>2.9.2</t>
  </si>
  <si>
    <t xml:space="preserve">      Define detailed IT needs</t>
  </si>
  <si>
    <t>2.9.3</t>
  </si>
  <si>
    <t xml:space="preserve">      Obtain A/R approval</t>
  </si>
  <si>
    <t>2.9.4</t>
  </si>
  <si>
    <t>2.9.4.1</t>
  </si>
  <si>
    <t xml:space="preserve">         SAM Select Suppliers Phase</t>
  </si>
  <si>
    <t>2.9.4.1.1</t>
  </si>
  <si>
    <t xml:space="preserve">            Develop RFP</t>
  </si>
  <si>
    <t>2.9.4.1.2</t>
  </si>
  <si>
    <t xml:space="preserve">            Develop Supplier Evaluation Criteria</t>
  </si>
  <si>
    <t>2.9.4.1.3</t>
  </si>
  <si>
    <t xml:space="preserve">            Identify Potential Suppliers</t>
  </si>
  <si>
    <t>2.9.4.1.4</t>
  </si>
  <si>
    <t xml:space="preserve">            Distribute RFP</t>
  </si>
  <si>
    <t>2.9.4.1.5</t>
  </si>
  <si>
    <t xml:space="preserve">            Evauate Proposals</t>
  </si>
  <si>
    <t>2.9.4.1.6</t>
  </si>
  <si>
    <t xml:space="preserve">            Approve Supplier(s) Down Select</t>
  </si>
  <si>
    <t xml:space="preserve">   Establish Supplier Agreement</t>
  </si>
  <si>
    <t>2.10.1</t>
  </si>
  <si>
    <t xml:space="preserve">      Establish Supplier Agreement</t>
  </si>
  <si>
    <t>2.10.1.1</t>
  </si>
  <si>
    <t xml:space="preserve">         SAM Establish Agreement Phase</t>
  </si>
  <si>
    <t>2.10.1.1.1</t>
  </si>
  <si>
    <t xml:space="preserve">            Develop Negotiation Strategy</t>
  </si>
  <si>
    <t>2.10.1.1.2</t>
  </si>
  <si>
    <t xml:space="preserve">            Negotiate Agreement</t>
  </si>
  <si>
    <t>2.10.1.1.3</t>
  </si>
  <si>
    <t xml:space="preserve">            Evaluate and Select Final Supplier</t>
  </si>
  <si>
    <t>2.10.1.1.4</t>
  </si>
  <si>
    <t xml:space="preserve">            Create and Approve Agreement</t>
  </si>
  <si>
    <t>2.10.1.1.5</t>
  </si>
  <si>
    <t xml:space="preserve">            Communicate Agreement</t>
  </si>
  <si>
    <t>2.10.2</t>
  </si>
  <si>
    <t>2.10.3</t>
  </si>
  <si>
    <t>2.10.4</t>
  </si>
  <si>
    <t xml:space="preserve">      Tailor development process</t>
  </si>
  <si>
    <t xml:space="preserve">   Revise Project Plan</t>
  </si>
  <si>
    <t>2.11.1</t>
  </si>
  <si>
    <t xml:space="preserve">      Update Project Management Procedures </t>
  </si>
  <si>
    <t>2.11.2</t>
  </si>
  <si>
    <t xml:space="preserve">      Update QA Plan</t>
  </si>
  <si>
    <t>2.11.3</t>
  </si>
  <si>
    <t xml:space="preserve">      Update Management Plans</t>
  </si>
  <si>
    <t>2.11.4</t>
  </si>
  <si>
    <t xml:space="preserve">      Update Integrated Plan</t>
  </si>
  <si>
    <t>2.11.5</t>
  </si>
  <si>
    <t xml:space="preserve">      Review and Approve Project Plan</t>
  </si>
  <si>
    <t xml:space="preserve">   Revise Business Case</t>
  </si>
  <si>
    <t>2.12.1</t>
  </si>
  <si>
    <t xml:space="preserve">      Revise Business Case documents</t>
  </si>
  <si>
    <t>2.12.2</t>
  </si>
  <si>
    <t xml:space="preserve">      Review and Approve Business Case </t>
  </si>
  <si>
    <t xml:space="preserve">   Conduct Define Phase Tollgate Review</t>
  </si>
  <si>
    <t>2.13.1</t>
  </si>
  <si>
    <t>2.13.2</t>
  </si>
  <si>
    <t>2.13.3</t>
  </si>
  <si>
    <t>2.13.4</t>
  </si>
  <si>
    <t>2.13.5</t>
  </si>
  <si>
    <t>Design Phase</t>
  </si>
  <si>
    <t xml:space="preserve">   Initiate Design Phase</t>
  </si>
  <si>
    <t>3.1.1</t>
  </si>
  <si>
    <t>3.1.2</t>
  </si>
  <si>
    <t>3.1.3</t>
  </si>
  <si>
    <t>3.1.4</t>
  </si>
  <si>
    <t>3.1.5</t>
  </si>
  <si>
    <t>3.1.6</t>
  </si>
  <si>
    <t>3.2.1</t>
  </si>
  <si>
    <t>3.2.2</t>
  </si>
  <si>
    <t>3.2.3</t>
  </si>
  <si>
    <t>3.2.4</t>
  </si>
  <si>
    <t>3.2.5</t>
  </si>
  <si>
    <t>3.2.6</t>
  </si>
  <si>
    <t xml:space="preserve">      Review QA Metrics</t>
  </si>
  <si>
    <t>3.2.7</t>
  </si>
  <si>
    <t>3.2.8</t>
  </si>
  <si>
    <t>3.2.9</t>
  </si>
  <si>
    <t>3.2.10</t>
  </si>
  <si>
    <t>3.2.11</t>
  </si>
  <si>
    <t>3.2.12</t>
  </si>
  <si>
    <t>3.2.13</t>
  </si>
  <si>
    <t>3.2.13.1</t>
  </si>
  <si>
    <t xml:space="preserve">      SAM Execute Agreement Phase</t>
  </si>
  <si>
    <t>3.2.13.1.1</t>
  </si>
  <si>
    <t xml:space="preserve">         Execute Governance Model</t>
  </si>
  <si>
    <t>3.2.13.1.2</t>
  </si>
  <si>
    <t xml:space="preserve">         Monitor Supplier Progress and Performance</t>
  </si>
  <si>
    <t>3.2.13.1.3</t>
  </si>
  <si>
    <t xml:space="preserve">         Conduct Supplier Reviews</t>
  </si>
  <si>
    <t>3.2.13.1.4</t>
  </si>
  <si>
    <t xml:space="preserve">         Use Results of Reviews to Improve Performance</t>
  </si>
  <si>
    <t>3.2.13.1.5</t>
  </si>
  <si>
    <t xml:space="preserve">         Revise Supplier Agreement and Plans as Necessary</t>
  </si>
  <si>
    <t xml:space="preserve">   Create System Design</t>
  </si>
  <si>
    <t>3.3.1</t>
  </si>
  <si>
    <t xml:space="preserve">      Develop feasibility prototype</t>
  </si>
  <si>
    <t>3.3.2</t>
  </si>
  <si>
    <t xml:space="preserve">      Refine Disaster Recovery Strategy</t>
  </si>
  <si>
    <t>3.3.3</t>
  </si>
  <si>
    <t xml:space="preserve">      Create design</t>
  </si>
  <si>
    <t>3.3.4</t>
  </si>
  <si>
    <t xml:space="preserve">      Support, critique and review</t>
  </si>
  <si>
    <t>3.3.5</t>
  </si>
  <si>
    <t xml:space="preserve">      Review and Approve System Design Document </t>
  </si>
  <si>
    <t xml:space="preserve">   Allocate System Requirements</t>
  </si>
  <si>
    <t>3.4.1</t>
  </si>
  <si>
    <t xml:space="preserve">      Allocate requirements to IT solution</t>
  </si>
  <si>
    <t>3.4.2</t>
  </si>
  <si>
    <t xml:space="preserve">      Update bi-directional traceability</t>
  </si>
  <si>
    <t>3.4.3</t>
  </si>
  <si>
    <t xml:space="preserve">      Identify and resolve inconsistencies between requirements and IT solution</t>
  </si>
  <si>
    <t xml:space="preserve">   Develop Training Curriculum</t>
  </si>
  <si>
    <t>3.5.1</t>
  </si>
  <si>
    <t xml:space="preserve">      Develop training curriculum</t>
  </si>
  <si>
    <t>3.5.2</t>
  </si>
  <si>
    <t xml:space="preserve">      Review and Approve Training Curriculum </t>
  </si>
  <si>
    <t xml:space="preserve">   Create System Documentation Specification</t>
  </si>
  <si>
    <t>3.6.1</t>
  </si>
  <si>
    <t xml:space="preserve">      Specify the content of System Documentation</t>
  </si>
  <si>
    <t xml:space="preserve">   Develop Test Cases</t>
  </si>
  <si>
    <t>3.7.1</t>
  </si>
  <si>
    <t xml:space="preserve">      For each internal test type, identify test cases</t>
  </si>
  <si>
    <t>3.7.2</t>
  </si>
  <si>
    <t xml:space="preserve">      Complete or develop detailed test cases</t>
  </si>
  <si>
    <t>3.7.3</t>
  </si>
  <si>
    <t xml:space="preserve">      Review and Approve Test Cases </t>
  </si>
  <si>
    <t xml:space="preserve">   Revise Software Architecture Document</t>
  </si>
  <si>
    <t>3.8.1</t>
  </si>
  <si>
    <t xml:space="preserve">      Revise Software Architecture Document </t>
  </si>
  <si>
    <t>3.8.2</t>
  </si>
  <si>
    <t xml:space="preserve">      Review and Approve Software Architecture Document </t>
  </si>
  <si>
    <t>3.9.1</t>
  </si>
  <si>
    <t>3.9.2</t>
  </si>
  <si>
    <t xml:space="preserve">      Revise Generic Site Implementation Materials</t>
  </si>
  <si>
    <t>3.9.3</t>
  </si>
  <si>
    <t xml:space="preserve">      Revise Site Business Change Plan</t>
  </si>
  <si>
    <t>3.9.4</t>
  </si>
  <si>
    <t>3.9.5</t>
  </si>
  <si>
    <t>3.9.6</t>
  </si>
  <si>
    <t xml:space="preserve">      Review and Approve System Deployment and Operations and Support Plans </t>
  </si>
  <si>
    <t>3.10.1</t>
  </si>
  <si>
    <t>3.10.2</t>
  </si>
  <si>
    <t xml:space="preserve">      Revise Project Management Procedures and Management Plans</t>
  </si>
  <si>
    <t>3.10.3</t>
  </si>
  <si>
    <t>3.10.4</t>
  </si>
  <si>
    <t>3.11.1</t>
  </si>
  <si>
    <t xml:space="preserve">      Revise Business Case</t>
  </si>
  <si>
    <t>3.11.2</t>
  </si>
  <si>
    <t xml:space="preserve">   Conduct Design Phase Tollgate Review</t>
  </si>
  <si>
    <t>3.12.1</t>
  </si>
  <si>
    <t>3.12.2</t>
  </si>
  <si>
    <t>3.12.3</t>
  </si>
  <si>
    <t>3.12.4</t>
  </si>
  <si>
    <t>3.12.5</t>
  </si>
  <si>
    <t>Build Phase</t>
  </si>
  <si>
    <t xml:space="preserve">   Initiate Build Phase</t>
  </si>
  <si>
    <t>4.1.1</t>
  </si>
  <si>
    <t>4.1.2</t>
  </si>
  <si>
    <t>4.1.3</t>
  </si>
  <si>
    <t>4.1.4</t>
  </si>
  <si>
    <t>4.1.5</t>
  </si>
  <si>
    <t>4.1.6</t>
  </si>
  <si>
    <t>4.2.1</t>
  </si>
  <si>
    <t>4.2.2</t>
  </si>
  <si>
    <t>4.2.3</t>
  </si>
  <si>
    <t>4.2.4</t>
  </si>
  <si>
    <t>4.2.5</t>
  </si>
  <si>
    <t>4.2.6</t>
  </si>
  <si>
    <t>4.2.7</t>
  </si>
  <si>
    <t>4.2.8</t>
  </si>
  <si>
    <t>4.2.9</t>
  </si>
  <si>
    <t>4.2.10</t>
  </si>
  <si>
    <t>4.2.11</t>
  </si>
  <si>
    <t>4.2.12</t>
  </si>
  <si>
    <t>4.2.13</t>
  </si>
  <si>
    <t>4.2.14</t>
  </si>
  <si>
    <t xml:space="preserve">      Perform SAM Management Activities</t>
  </si>
  <si>
    <t>4.2.12.1.1</t>
  </si>
  <si>
    <t>4.2.12.1.2</t>
  </si>
  <si>
    <t>4.2.12.1.3</t>
  </si>
  <si>
    <t>4.2.12.1.4</t>
  </si>
  <si>
    <t>4.2.12.1.5</t>
  </si>
  <si>
    <t xml:space="preserve">   Code/Configure System</t>
  </si>
  <si>
    <t>4.3.1</t>
  </si>
  <si>
    <t xml:space="preserve">      Create, integrate and test system</t>
  </si>
  <si>
    <t>4.3.1.1</t>
  </si>
  <si>
    <t xml:space="preserve">         Develop Disaster Recovery Implementation Plans</t>
  </si>
  <si>
    <t>4.3.2</t>
  </si>
  <si>
    <t xml:space="preserve">   Develop System and User Documentation</t>
  </si>
  <si>
    <t>4.4.1</t>
  </si>
  <si>
    <t xml:space="preserve">      Create System Documentation</t>
  </si>
  <si>
    <t>4.4.1.1</t>
  </si>
  <si>
    <t xml:space="preserve">         Create or revise User Guide</t>
  </si>
  <si>
    <t>4.4.1.2</t>
  </si>
  <si>
    <t xml:space="preserve">         Create or revise System Installation Guide</t>
  </si>
  <si>
    <t>4.4.1.3</t>
  </si>
  <si>
    <t xml:space="preserve">         Create or revise Operations Guide</t>
  </si>
  <si>
    <t>4.4.1.4</t>
  </si>
  <si>
    <t xml:space="preserve">         Create or revise System Maintenance Reference Guide</t>
  </si>
  <si>
    <t>4.4.1.5</t>
  </si>
  <si>
    <t xml:space="preserve">         Create Disaster Recovery Planning documentation</t>
  </si>
  <si>
    <t>4.4.2</t>
  </si>
  <si>
    <t xml:space="preserve">      Review and approve System and User Documentation</t>
  </si>
  <si>
    <t xml:space="preserve">   Develop Training Materials</t>
  </si>
  <si>
    <t>4.5.1</t>
  </si>
  <si>
    <t xml:space="preserve">      Create training and training support materials</t>
  </si>
  <si>
    <t>4.5.2</t>
  </si>
  <si>
    <t xml:space="preserve">   Conduct Testing</t>
  </si>
  <si>
    <t>4.6.1</t>
  </si>
  <si>
    <t xml:space="preserve">      Monitor supplier test results</t>
  </si>
  <si>
    <t>4.6.2</t>
  </si>
  <si>
    <t xml:space="preserve">      Train personnel</t>
  </si>
  <si>
    <t>4.6.3</t>
  </si>
  <si>
    <t xml:space="preserve">      Install system and verify basic operation in test environment</t>
  </si>
  <si>
    <t>4.6.4</t>
  </si>
  <si>
    <t xml:space="preserve">      Conduct testing</t>
  </si>
  <si>
    <t>4.6.5</t>
  </si>
  <si>
    <t xml:space="preserve">      Address issues and conflicts</t>
  </si>
  <si>
    <t>4.6.6</t>
  </si>
  <si>
    <t xml:space="preserve">      Review and Approve Test Results</t>
  </si>
  <si>
    <t>4.7.1</t>
  </si>
  <si>
    <t>4.7.2</t>
  </si>
  <si>
    <t>4.7.3</t>
  </si>
  <si>
    <t>4.7.4</t>
  </si>
  <si>
    <t>4.7.5</t>
  </si>
  <si>
    <t xml:space="preserve">      Revise the transition to operations and support plan</t>
  </si>
  <si>
    <t>4.7.6</t>
  </si>
  <si>
    <t>4.7.7</t>
  </si>
  <si>
    <t>4.8.1</t>
  </si>
  <si>
    <t>4.8.2</t>
  </si>
  <si>
    <t>4.8.3</t>
  </si>
  <si>
    <t xml:space="preserve">      Revise Integrated Plan</t>
  </si>
  <si>
    <t>4.8.4</t>
  </si>
  <si>
    <t xml:space="preserve">      Review and Approve Project Plan </t>
  </si>
  <si>
    <t>4.9.1</t>
  </si>
  <si>
    <t>4.9.2</t>
  </si>
  <si>
    <t xml:space="preserve">   Conduct Build Phase Tollgate Review</t>
  </si>
  <si>
    <t>4.10.1</t>
  </si>
  <si>
    <t>4.10.2</t>
  </si>
  <si>
    <t>4.10.3</t>
  </si>
  <si>
    <t>4.10.4</t>
  </si>
  <si>
    <t>4.10.5</t>
  </si>
  <si>
    <t>Deploy Phase</t>
  </si>
  <si>
    <t xml:space="preserve">   Initiate Deploy Phase</t>
  </si>
  <si>
    <t>5.1.1</t>
  </si>
  <si>
    <t>5.1.2</t>
  </si>
  <si>
    <t>5.1.3</t>
  </si>
  <si>
    <t>5.1.4</t>
  </si>
  <si>
    <t>5.2.1</t>
  </si>
  <si>
    <t>5.2.2</t>
  </si>
  <si>
    <t>5.2.3</t>
  </si>
  <si>
    <t>5.2.4</t>
  </si>
  <si>
    <t>5.2.5</t>
  </si>
  <si>
    <t>5.2.6</t>
  </si>
  <si>
    <t>5.2.7</t>
  </si>
  <si>
    <t>5.2.8</t>
  </si>
  <si>
    <t>5.2.9</t>
  </si>
  <si>
    <t>5.2.10</t>
  </si>
  <si>
    <t>5.2.11</t>
  </si>
  <si>
    <t>5.2.12</t>
  </si>
  <si>
    <t>5.2.13</t>
  </si>
  <si>
    <t>5.2.14</t>
  </si>
  <si>
    <t xml:space="preserve">      SAM Accept Product Phase</t>
  </si>
  <si>
    <t>5.2.14.1</t>
  </si>
  <si>
    <t xml:space="preserve">         Accept the Aqcuired Product or Service</t>
  </si>
  <si>
    <t>5.2.14.2</t>
  </si>
  <si>
    <t xml:space="preserve">         Transition Product to Operations</t>
  </si>
  <si>
    <t>5.2.14.3</t>
  </si>
  <si>
    <t xml:space="preserve">         Review Supplier Performance</t>
  </si>
  <si>
    <t>5.2.14.4</t>
  </si>
  <si>
    <t xml:space="preserve">         Execute Supplier Payment Process</t>
  </si>
  <si>
    <t xml:space="preserve">   Prepare for Pilot(s)</t>
  </si>
  <si>
    <t>5.3.1</t>
  </si>
  <si>
    <t xml:space="preserve">      Create pilot implementation procedures</t>
  </si>
  <si>
    <t>5.3.2</t>
  </si>
  <si>
    <t xml:space="preserve">      Finalize support readiness</t>
  </si>
  <si>
    <t>5.3.3</t>
  </si>
  <si>
    <t xml:space="preserve">      Review and Approve Procedures and Generic Site Implementation Materials </t>
  </si>
  <si>
    <t>5.3.4</t>
  </si>
  <si>
    <t xml:space="preserve">      Refine and Test Disaster Recovery Test Plan</t>
  </si>
  <si>
    <t xml:space="preserve">   Conduct Pilot(s)</t>
  </si>
  <si>
    <t>5.4.1</t>
  </si>
  <si>
    <t xml:space="preserve">      Orient pilot site</t>
  </si>
  <si>
    <t>5.4.2</t>
  </si>
  <si>
    <t xml:space="preserve">      Monitor pilot implementation progress</t>
  </si>
  <si>
    <t>5.4.3</t>
  </si>
  <si>
    <t xml:space="preserve">      Execute defect and issue procedures</t>
  </si>
  <si>
    <t>5.4.4</t>
  </si>
  <si>
    <t xml:space="preserve">      Evaluate pilot implementation</t>
  </si>
  <si>
    <t>5.4.5</t>
  </si>
  <si>
    <t xml:space="preserve">      Revise System Deployment Plan and Site Implementation Materials</t>
  </si>
  <si>
    <t>5.4.6</t>
  </si>
  <si>
    <t xml:space="preserve">      Review and Approve Site Implementation Materials </t>
  </si>
  <si>
    <t>5.4.7</t>
  </si>
  <si>
    <t xml:space="preserve">      Transfer Transition Documents to Deployment Project, if Appropriate</t>
  </si>
  <si>
    <t xml:space="preserve">   Coordinate Site Implementations</t>
  </si>
  <si>
    <t>5.5.1</t>
  </si>
  <si>
    <t xml:space="preserve">      Determine if this activity needs to be conducted</t>
  </si>
  <si>
    <t>5.5.2</t>
  </si>
  <si>
    <t xml:space="preserve">      Transition to ongoing operations and support</t>
  </si>
  <si>
    <t>5.5.3</t>
  </si>
  <si>
    <t xml:space="preserve">      Orient each site</t>
  </si>
  <si>
    <t>5.5.4</t>
  </si>
  <si>
    <t xml:space="preserve">      Monitor site implementation progress</t>
  </si>
  <si>
    <t>5.5.5</t>
  </si>
  <si>
    <t>5.5.6</t>
  </si>
  <si>
    <t xml:space="preserve">      Maintain System Deployment Plan and Generic Site Implementation Materials</t>
  </si>
  <si>
    <t>5.6.1</t>
  </si>
  <si>
    <t>5.6.2</t>
  </si>
  <si>
    <t>5.6.3</t>
  </si>
  <si>
    <t>5.7.1</t>
  </si>
  <si>
    <t xml:space="preserve">      Revise Project Plan</t>
  </si>
  <si>
    <t>5.7.2</t>
  </si>
  <si>
    <t>5.8.1</t>
  </si>
  <si>
    <t>5.8.2</t>
  </si>
  <si>
    <t xml:space="preserve">   Conduct Deploy Phase Tollgate Review</t>
  </si>
  <si>
    <t>5.9.1</t>
  </si>
  <si>
    <t xml:space="preserve">      Initiate the Post Project Review</t>
  </si>
  <si>
    <t>5.9.2</t>
  </si>
  <si>
    <t>5.9.3</t>
  </si>
  <si>
    <t>5.9.4</t>
  </si>
  <si>
    <t>5.9.5</t>
  </si>
  <si>
    <t>5.9.6</t>
  </si>
  <si>
    <t>Close Phase</t>
  </si>
  <si>
    <t xml:space="preserve">   Transfer Responsibility to System Owner</t>
  </si>
  <si>
    <t>6.1.1</t>
  </si>
  <si>
    <t xml:space="preserve">      Final transfer of system to GM System Owner</t>
  </si>
  <si>
    <t>6.1.1.1</t>
  </si>
  <si>
    <t xml:space="preserve">         Ensure that system owner is provided a copy of all system documentation </t>
  </si>
  <si>
    <t>6.1.1.2</t>
  </si>
  <si>
    <t xml:space="preserve">         Ensure that system owner is provided a copy of the IT Supplier Service Agreements </t>
  </si>
  <si>
    <t>6.1.1.3</t>
  </si>
  <si>
    <t xml:space="preserve">         Ensure that system owner is provided a copy of the SRS,SAD&lt;SDD,Test Scripts, and </t>
  </si>
  <si>
    <t xml:space="preserve">   Perform Post Project Review (PPR)</t>
  </si>
  <si>
    <t>6.2.1</t>
  </si>
  <si>
    <t xml:space="preserve">      Develop Post Project Review (PPR) Breakout Session Topics and Agenda</t>
  </si>
  <si>
    <t>6.2.2</t>
  </si>
  <si>
    <t xml:space="preserve">      Conduct Post Project Review Meeting</t>
  </si>
  <si>
    <t>6.2.3</t>
  </si>
  <si>
    <t xml:space="preserve">      Complete Post Project Review Report</t>
  </si>
  <si>
    <t>6.2.4</t>
  </si>
  <si>
    <t xml:space="preserve">      Create Project Role Feedback Forms</t>
  </si>
  <si>
    <t xml:space="preserve">   Archive Project Documents</t>
  </si>
  <si>
    <t>6.3.1</t>
  </si>
  <si>
    <t xml:space="preserve">      Develop an archival scheme for project documents that is compliant with ILM policies</t>
  </si>
  <si>
    <t>6.3.2</t>
  </si>
  <si>
    <t xml:space="preserve">      Archive all deliverables per the Deliverable Retention and Archiving Requirements spreadsheet </t>
  </si>
  <si>
    <t xml:space="preserve">   Close Project</t>
  </si>
  <si>
    <t>6.4.1</t>
  </si>
  <si>
    <t xml:space="preserve">      Communicate project closure</t>
  </si>
  <si>
    <t>INSERT SUPPLIER PLAN(S) HERE</t>
  </si>
  <si>
    <t>INSERT SITE IMPLEMENTATION PLAN(S) HERE</t>
  </si>
  <si>
    <t>INSERT OTHER PROCESS PLANS AS REQUIRED HERE</t>
  </si>
  <si>
    <t>SIP Plan Phase for Site &lt;name&gt;</t>
  </si>
  <si>
    <t xml:space="preserve">      Perform Phase Start-up Preparations</t>
  </si>
  <si>
    <t xml:space="preserve">      Orient site implementation teams</t>
  </si>
  <si>
    <t xml:space="preserve">   Develop Site Implementation Charter</t>
  </si>
  <si>
    <t xml:space="preserve">      Review, understand and commit to business requirements</t>
  </si>
  <si>
    <t xml:space="preserve">      Perform As-Is Assessment for site</t>
  </si>
  <si>
    <t xml:space="preserve">      Perform To-Be Assessment for site</t>
  </si>
  <si>
    <t xml:space="preserve">      Perform Site Change/Impact/Risk Analysis</t>
  </si>
  <si>
    <t xml:space="preserve">      Document project mission and business objectives in the Site Implementation Charter</t>
  </si>
  <si>
    <t xml:space="preserve">      Document the future environment in the Site Implementation Charter</t>
  </si>
  <si>
    <t xml:space="preserve">      Define the current environment </t>
  </si>
  <si>
    <t>1.2.8</t>
  </si>
  <si>
    <t xml:space="preserve">      Document major impacts </t>
  </si>
  <si>
    <t>1.2.9</t>
  </si>
  <si>
    <t xml:space="preserve">      Define and document the implementation organization</t>
  </si>
  <si>
    <t>1.2.10</t>
  </si>
  <si>
    <t xml:space="preserve">      Review and approve the Site Implementation Charter</t>
  </si>
  <si>
    <t xml:space="preserve">   Develop Site Implementation Plan</t>
  </si>
  <si>
    <t xml:space="preserve">      Mentor in the preparation of the Site Implementation Plan</t>
  </si>
  <si>
    <t xml:space="preserve">      Develop and document project schedule</t>
  </si>
  <si>
    <t xml:space="preserve">      Define and document project implementation factors </t>
  </si>
  <si>
    <t xml:space="preserve">      Define and document initial business case as needed</t>
  </si>
  <si>
    <t>1.3.5</t>
  </si>
  <si>
    <t xml:space="preserve">      Complete the procurement plan </t>
  </si>
  <si>
    <t>1.3.6</t>
  </si>
  <si>
    <t xml:space="preserve">      Develop and document executive summary </t>
  </si>
  <si>
    <t>1.3.7</t>
  </si>
  <si>
    <t xml:space="preserve">      Develop the Communications Plan</t>
  </si>
  <si>
    <t>1.3.8</t>
  </si>
  <si>
    <t xml:space="preserve">      Define and document the Questions / Issues Resolution process</t>
  </si>
  <si>
    <t>1.3.9</t>
  </si>
  <si>
    <t xml:space="preserve">      Update the Quality Assurance Plan for the project (if none exists, Develop the Quality Assurance Plan)</t>
  </si>
  <si>
    <t>1.3.10</t>
  </si>
  <si>
    <t xml:space="preserve">      Update the Configuration Management Plan for the project (if none exists, Develop the Configuration Management Plan)</t>
  </si>
  <si>
    <t>1.3.11</t>
  </si>
  <si>
    <t xml:space="preserve">      Review and Approve the Site Implementation Plan</t>
  </si>
  <si>
    <t xml:space="preserve">      Perform configuration management reviews according to the Site Implementation Plan and documented procedures</t>
  </si>
  <si>
    <t xml:space="preserve">      Perform configuration library functions according to the Site Implementation Plan, Configuration Management Plan and documented procedures</t>
  </si>
  <si>
    <t xml:space="preserve">   Develop Acquisition Plan</t>
  </si>
  <si>
    <t xml:space="preserve">      Identify and document the Acquisition Strategy</t>
  </si>
  <si>
    <t xml:space="preserve">      Update Business Case section of Site Implementation Plan </t>
  </si>
  <si>
    <t xml:space="preserve">      Revise or complete Executive Summary in the Site Implementation Plan</t>
  </si>
  <si>
    <t xml:space="preserve">      Review and Approve Site Implementation Plan</t>
  </si>
  <si>
    <t xml:space="preserve">      Prepare for tollgate review</t>
  </si>
  <si>
    <t xml:space="preserve">      Conduct tollgate review </t>
  </si>
  <si>
    <t xml:space="preserve">      Prepare tollgate review follow-up</t>
  </si>
  <si>
    <t>SIP Define Phase</t>
  </si>
  <si>
    <t xml:space="preserve">      Perform Phase Start-up Preparations </t>
  </si>
  <si>
    <t xml:space="preserve">      Orient teams to Project Plan</t>
  </si>
  <si>
    <t xml:space="preserve">      Perform configuration library functions according to the Site Implementation Plan, Configuration Management Plan and documented procedures.</t>
  </si>
  <si>
    <t xml:space="preserve">   Identify and Analyze Gaps</t>
  </si>
  <si>
    <t xml:space="preserve">      Review As-Is and To-Be Processes</t>
  </si>
  <si>
    <t xml:space="preserve">      Document the current system environment</t>
  </si>
  <si>
    <t xml:space="preserve">      Build functional knowledge of new environment within the Site Implementation Team</t>
  </si>
  <si>
    <t xml:space="preserve">      Manage gaps in the business process and system</t>
  </si>
  <si>
    <t xml:space="preserve">   Allocate and Manage Gap Solutions</t>
  </si>
  <si>
    <t xml:space="preserve">      Prioritize business process changes</t>
  </si>
  <si>
    <t xml:space="preserve">      Identify gaps to be addressed</t>
  </si>
  <si>
    <t>2.4.3</t>
  </si>
  <si>
    <t xml:space="preserve">      Develop relevant models for each gap identified to communicate solutions</t>
  </si>
  <si>
    <t>2.4.4</t>
  </si>
  <si>
    <t xml:space="preserve">      Create/Update IT Standards Bill of Materials (BoM)</t>
  </si>
  <si>
    <t>2.4.5</t>
  </si>
  <si>
    <t>2.4.6</t>
  </si>
  <si>
    <t>2.4.7</t>
  </si>
  <si>
    <t xml:space="preserve">      Review and approve new environment and models</t>
  </si>
  <si>
    <t xml:space="preserve">   Develop Test Plan and Initial Test Cases</t>
  </si>
  <si>
    <t xml:space="preserve">      Develop/Update site test strategy</t>
  </si>
  <si>
    <t xml:space="preserve">      Develop/Update initial site test plan</t>
  </si>
  <si>
    <t xml:space="preserve">      Develop/Update site test cases</t>
  </si>
  <si>
    <t>2.5.4</t>
  </si>
  <si>
    <t xml:space="preserve">      Identify resources required to execute site test cases</t>
  </si>
  <si>
    <t>2.5.5</t>
  </si>
  <si>
    <t xml:space="preserve">      Develop site test plan and schedule</t>
  </si>
  <si>
    <t>2.5.6</t>
  </si>
  <si>
    <t xml:space="preserve">      Review and approve Site Test Plan</t>
  </si>
  <si>
    <t xml:space="preserve">   Develop Site Training Plan</t>
  </si>
  <si>
    <t xml:space="preserve">      Define training scope and gaps </t>
  </si>
  <si>
    <t xml:space="preserve">      Develop training schedule</t>
  </si>
  <si>
    <t xml:space="preserve">      Review and approve Site Training Plan</t>
  </si>
  <si>
    <t xml:space="preserve">   Revise Site Implementation Plan</t>
  </si>
  <si>
    <t xml:space="preserve">      Revise the content of the Site Implementation Plan</t>
  </si>
  <si>
    <t xml:space="preserve">      Review Site Implementation Plan </t>
  </si>
  <si>
    <t>2.7.3</t>
  </si>
  <si>
    <t xml:space="preserve">      Tailor implementation process</t>
  </si>
  <si>
    <t xml:space="preserve">      Revise the Project Schedule as needed</t>
  </si>
  <si>
    <t xml:space="preserve">      Assess impact to project</t>
  </si>
  <si>
    <t xml:space="preserve">      Review and approve Site Implementation Plan</t>
  </si>
  <si>
    <t>SIP Prepare Phase</t>
  </si>
  <si>
    <t xml:space="preserve">   Initiate Prepare Phase</t>
  </si>
  <si>
    <t xml:space="preserve">      Perform phase start-up preparations </t>
  </si>
  <si>
    <t xml:space="preserve">      Orient teams to project </t>
  </si>
  <si>
    <t xml:space="preserve">   Monitor Supplier Progress</t>
  </si>
  <si>
    <t xml:space="preserve">      Monitor and communicate status </t>
  </si>
  <si>
    <t xml:space="preserve">      Resolve issues and conflicts </t>
  </si>
  <si>
    <t xml:space="preserve">   Prepare Business Process Changes</t>
  </si>
  <si>
    <t xml:space="preserve">      Develop new business process materials</t>
  </si>
  <si>
    <t xml:space="preserve">      Review and approve business process materials</t>
  </si>
  <si>
    <t xml:space="preserve">   Prepare System Changes</t>
  </si>
  <si>
    <t xml:space="preserve">      Prepare software code and configuration changes</t>
  </si>
  <si>
    <t xml:space="preserve">      Allocate site system requirements found during the Gap Analysis Results</t>
  </si>
  <si>
    <t>3.5.3</t>
  </si>
  <si>
    <t xml:space="preserve">      Prepare infrastructure changes </t>
  </si>
  <si>
    <t>3.5.4</t>
  </si>
  <si>
    <t xml:space="preserve">      Prepare security changes </t>
  </si>
  <si>
    <t>3.5.5</t>
  </si>
  <si>
    <t xml:space="preserve">      Prepare data conversion and load </t>
  </si>
  <si>
    <t xml:space="preserve">   Conduct Training</t>
  </si>
  <si>
    <t xml:space="preserve">      Review training materials</t>
  </si>
  <si>
    <t>3.6.2</t>
  </si>
  <si>
    <t xml:space="preserve">      Review training plan and implement schedule </t>
  </si>
  <si>
    <t xml:space="preserve">      Finalize test cases</t>
  </si>
  <si>
    <t xml:space="preserve">      Train testers</t>
  </si>
  <si>
    <t xml:space="preserve">      Install test environment </t>
  </si>
  <si>
    <t>3.7.4</t>
  </si>
  <si>
    <t xml:space="preserve">      Conduct actual testing</t>
  </si>
  <si>
    <t>3.7.5</t>
  </si>
  <si>
    <t xml:space="preserve">      Review site test results</t>
  </si>
  <si>
    <t xml:space="preserve">   Conduct Site Preparation</t>
  </si>
  <si>
    <t xml:space="preserve">      Implement infrastructure changes</t>
  </si>
  <si>
    <t xml:space="preserve">      Implement security </t>
  </si>
  <si>
    <t>3.8.3</t>
  </si>
  <si>
    <t xml:space="preserve">      Implement data conversion and load </t>
  </si>
  <si>
    <t xml:space="preserve">      Finalize the migration plan</t>
  </si>
  <si>
    <t xml:space="preserve">      Revise the Implementation Schedule</t>
  </si>
  <si>
    <t xml:space="preserve">      Revise the Business Case</t>
  </si>
  <si>
    <t xml:space="preserve">   Conduct Prepare Phase Tollgate Review</t>
  </si>
  <si>
    <t>SIP Implement Phase</t>
  </si>
  <si>
    <t xml:space="preserve">   Initiate Implement Phase</t>
  </si>
  <si>
    <t xml:space="preserve">   Migrate to New System</t>
  </si>
  <si>
    <t xml:space="preserve">      Install and verify system components </t>
  </si>
  <si>
    <t xml:space="preserve">      If necessary, execute the Backout Plan </t>
  </si>
  <si>
    <t>4.4.3</t>
  </si>
  <si>
    <t xml:space="preserve">      Support the new system start up </t>
  </si>
  <si>
    <t>4.4.4</t>
  </si>
  <si>
    <t xml:space="preserve">      Transition system responsibility to support groups</t>
  </si>
  <si>
    <t xml:space="preserve">   De-install Legacy Components</t>
  </si>
  <si>
    <t xml:space="preserve">      De-install obsolete components</t>
  </si>
  <si>
    <t xml:space="preserve">      Update Site Implementation Plan</t>
  </si>
  <si>
    <t xml:space="preserve">   Conduct Implement Phase Tollgate Review</t>
  </si>
  <si>
    <t xml:space="preserve">      Conduct tollgate review</t>
  </si>
  <si>
    <t xml:space="preserve">   Close Implementation Project</t>
  </si>
  <si>
    <t xml:space="preserve">      Close down the project</t>
  </si>
  <si>
    <t>System Deployment Schedule for &lt; Project Name&gt;</t>
  </si>
  <si>
    <t xml:space="preserve">      Develop Plan for System Deployment</t>
  </si>
  <si>
    <t>1.2.1.1</t>
  </si>
  <si>
    <t xml:space="preserve">         Understand Deployment Scope of the System</t>
  </si>
  <si>
    <t>1.2.1.2</t>
  </si>
  <si>
    <t xml:space="preserve">         Plan for Supplier Sourcing</t>
  </si>
  <si>
    <t>1.2.1.2.1</t>
  </si>
  <si>
    <t>SAM Analyst,WWP/Contract Manager,System Deployment Manager</t>
  </si>
  <si>
    <t>1.2.1.2.2</t>
  </si>
  <si>
    <t>Senior Manager[30%],System Deployment Manager[30%]</t>
  </si>
  <si>
    <t>1.2.1.2.3</t>
  </si>
  <si>
    <t>1.2.1.2.3.1</t>
  </si>
  <si>
    <t>SAM Analyst,WWP/Contract Manager,Senior Manager,System Deployment Manager</t>
  </si>
  <si>
    <t>1.2.1.2.4</t>
  </si>
  <si>
    <t>1.2.1.2.4.1</t>
  </si>
  <si>
    <t>SAM Analyst,System Deployment Manager</t>
  </si>
  <si>
    <t>1.2.1.2.4.2</t>
  </si>
  <si>
    <t>WWP/Contract Manager,SAM Analyst</t>
  </si>
  <si>
    <t>1.2.1.2.4.3</t>
  </si>
  <si>
    <t>SAM Analyst[0%],System Deployment Manager[0%]</t>
  </si>
  <si>
    <t>1.2.1.2.4.4</t>
  </si>
  <si>
    <t>Senior Manager,SAM Analyst,System Deployment Manager</t>
  </si>
  <si>
    <t>1.2.1.2.4.5</t>
  </si>
  <si>
    <t>1.2.1.2.5</t>
  </si>
  <si>
    <t>1.2.1.3</t>
  </si>
  <si>
    <t xml:space="preserve">         Identify Customer Deliverables</t>
  </si>
  <si>
    <t>1.2.1.4</t>
  </si>
  <si>
    <t>QA Analyst,System Deployment Manager</t>
  </si>
  <si>
    <t>1.2.1.5</t>
  </si>
  <si>
    <t>System Deployment Manager,QA Analyst</t>
  </si>
  <si>
    <t>1.2.1.6</t>
  </si>
  <si>
    <t>1.2.1.7</t>
  </si>
  <si>
    <t>1.2.1.8</t>
  </si>
  <si>
    <t>System Deployment Manager,System Deployment Team</t>
  </si>
  <si>
    <t>1.2.1.9</t>
  </si>
  <si>
    <t>System Deployment Manager,CM Lead</t>
  </si>
  <si>
    <t>1.2.1.10</t>
  </si>
  <si>
    <t>1.2.1.11</t>
  </si>
  <si>
    <t>1.2.1.12</t>
  </si>
  <si>
    <t>System Deployment Manager,System Deployment Team,Senior Manager</t>
  </si>
  <si>
    <t>1.2.1.13</t>
  </si>
  <si>
    <t>1.2.1.14</t>
  </si>
  <si>
    <t>1.2.1.15</t>
  </si>
  <si>
    <t>1.2.1.16</t>
  </si>
  <si>
    <t xml:space="preserve">         Document Project Plan for System Deployment</t>
  </si>
  <si>
    <t>1.2.1.17</t>
  </si>
  <si>
    <t xml:space="preserve">         Check for Consistency</t>
  </si>
  <si>
    <t>1.2.1.18</t>
  </si>
  <si>
    <t xml:space="preserve">         Ensure Review of Project Plan</t>
  </si>
  <si>
    <t>QA Analyst,System Deployment Manager[30%],Operations &amp; Support Manager,PMO Prg. Mgr.</t>
  </si>
  <si>
    <t>1.2.1.19</t>
  </si>
  <si>
    <t xml:space="preserve">         Update Project Plan </t>
  </si>
  <si>
    <t>1.2.1.20</t>
  </si>
  <si>
    <t xml:space="preserve">         Review Project Commitments</t>
  </si>
  <si>
    <t>System Deployment Manager,Senior Manager</t>
  </si>
  <si>
    <t>1.2.1.21</t>
  </si>
  <si>
    <t xml:space="preserve">         Communicate Project Plan</t>
  </si>
  <si>
    <t xml:space="preserve">      Identify Site-Specific Gaps</t>
  </si>
  <si>
    <t>1.2.2.1</t>
  </si>
  <si>
    <t xml:space="preserve">         Review Application &amp; System Documentation</t>
  </si>
  <si>
    <t>Site1 Deployment Manager,Pilot Site Deployment Manager,Site2 Deployment Manager</t>
  </si>
  <si>
    <t>1.2.2.2</t>
  </si>
  <si>
    <t xml:space="preserve">         Identify Infrastructure Changes</t>
  </si>
  <si>
    <t>1.2.2.3</t>
  </si>
  <si>
    <t xml:space="preserve">         Identify Security Gaps</t>
  </si>
  <si>
    <t>1.2.2.4</t>
  </si>
  <si>
    <t xml:space="preserve">         Identify Migration Gaps</t>
  </si>
  <si>
    <t>1.2.2.5</t>
  </si>
  <si>
    <t xml:space="preserve">         Document Site Specific Gap Analysis</t>
  </si>
  <si>
    <t>Pilot Site Deployment Manager,Site1 Deployment Manager,Site2 Deployment Manager</t>
  </si>
  <si>
    <t xml:space="preserve">      Analyze System Deployment Gaps</t>
  </si>
  <si>
    <t xml:space="preserve">         Review Site Specific Gap Analysis Document(s)</t>
  </si>
  <si>
    <t>System Owner,System Deployment Manager</t>
  </si>
  <si>
    <t xml:space="preserve">         Prioritize Gaps to be Addressed</t>
  </si>
  <si>
    <t>Pilot Site Deployment Manager[20%],Site1 Deployment Manager[20%]</t>
  </si>
  <si>
    <t>1.2.3.3</t>
  </si>
  <si>
    <t xml:space="preserve">         Update Site Specific Gap Analysis Document</t>
  </si>
  <si>
    <t>1.2.3.4</t>
  </si>
  <si>
    <t xml:space="preserve">         Approve Site Specific Gap Analysis Document</t>
  </si>
  <si>
    <t>System Deployment Manager,Pilot Site Deployment Manager[20%],Site1 Deployment Manager[20%]</t>
  </si>
  <si>
    <t>1.2.3.5</t>
  </si>
  <si>
    <t xml:space="preserve">         Prepare System Deployment Gap Analysis Document</t>
  </si>
  <si>
    <t>1.2.3.6</t>
  </si>
  <si>
    <t xml:space="preserve">         Check for Consistency in Gap Analysis Documents (Sites and Total System)</t>
  </si>
  <si>
    <t>1.2.3.7</t>
  </si>
  <si>
    <t xml:space="preserve">         Review System Deployment Gap Analysis Document</t>
  </si>
  <si>
    <t>QA Analyst[20%],Development System Deployment Manager,Business Project Champion[10%],Business Team Member(s),Pilot Site Deployment Manager[20%],Site1 Deployment Manager[20%]</t>
  </si>
  <si>
    <t>1.2.3.8</t>
  </si>
  <si>
    <t xml:space="preserve">         Obtain Approval and Baseline System Deployment Gap Analysis Docume</t>
  </si>
  <si>
    <t>CM Lead[30%],Senior Manager,Business Project Champion,System Deployment Manager[30%]</t>
  </si>
  <si>
    <t xml:space="preserve">      Document Deployment Strategy</t>
  </si>
  <si>
    <t xml:space="preserve">         Update Plan(s) for Prepare Phase</t>
  </si>
  <si>
    <t xml:space="preserve">         Request for Tollgate Review</t>
  </si>
  <si>
    <t>System Deployment Manager[30%]</t>
  </si>
  <si>
    <t xml:space="preserve">         Review Configuration Status Account (CSA) Report</t>
  </si>
  <si>
    <t>QA Analyst,CM Lead[20%]</t>
  </si>
  <si>
    <t>1.2.5.5</t>
  </si>
  <si>
    <t xml:space="preserve">         Provide Support to Update Business Case</t>
  </si>
  <si>
    <t>System Deployment Manager[20%]</t>
  </si>
  <si>
    <t>1.2.5.6</t>
  </si>
  <si>
    <t xml:space="preserve">         Prepare for the Project Tollgate</t>
  </si>
  <si>
    <t>1.2.5.6.1</t>
  </si>
  <si>
    <t>1.2.5.6.2</t>
  </si>
  <si>
    <t>1.2.5.6.3</t>
  </si>
  <si>
    <t>1.2.5.7</t>
  </si>
  <si>
    <t xml:space="preserve">         Review Plan for Next Phase</t>
  </si>
  <si>
    <t>1.2.5.8</t>
  </si>
  <si>
    <t>PMO Prg. Mgr.[30%],QA Analyst[30%],Supplier[30%]</t>
  </si>
  <si>
    <t>1.2.5.9</t>
  </si>
  <si>
    <t xml:space="preserve">         Update Tollgate Review Report</t>
  </si>
  <si>
    <t>1.2.5.10</t>
  </si>
  <si>
    <t xml:space="preserve">         Communicate Define Tollgate Review Report</t>
  </si>
  <si>
    <t>Senior Manager[20%],Supplier[20%],Pilot Site Deployment Manager,PMO Prg. Mgr.[20%],Site1 Deployment Manager,System Deployment Manager[20%],Process Engineer[20%],QA Analyst[20%],CM Lead</t>
  </si>
  <si>
    <t xml:space="preserve">   Define Phase Tollgate Conducted</t>
  </si>
  <si>
    <t xml:space="preserve">   Construct</t>
  </si>
  <si>
    <t xml:space="preserve">      Procure Supplier/Products for System Deployment</t>
  </si>
  <si>
    <t>1.4.1.1</t>
  </si>
  <si>
    <t xml:space="preserve">         Engage Time and Material Resources</t>
  </si>
  <si>
    <t>System Deployment Manager,Senior Manager,WWP/Contract Manager</t>
  </si>
  <si>
    <t>1.4.1.2</t>
  </si>
  <si>
    <t>System Deployment Manager[30%],Senior Manager[30%]</t>
  </si>
  <si>
    <t>1.4.1.3</t>
  </si>
  <si>
    <t xml:space="preserve">         Procure Products</t>
  </si>
  <si>
    <t>System Deployment Manager,WWP/Contract Manager,SAM Analyst</t>
  </si>
  <si>
    <t>1.4.1.4</t>
  </si>
  <si>
    <t xml:space="preserve">         Define Sourcing Requirements</t>
  </si>
  <si>
    <t>1.4.1.4.1</t>
  </si>
  <si>
    <t>1.4.1.4.2</t>
  </si>
  <si>
    <t>1.4.1.4.3</t>
  </si>
  <si>
    <t>1.4.1.4.4</t>
  </si>
  <si>
    <t>1.4.1.5</t>
  </si>
  <si>
    <t xml:space="preserve">         Select Suppliers</t>
  </si>
  <si>
    <t>1.4.1.5.1</t>
  </si>
  <si>
    <t>1.4.1.5.2</t>
  </si>
  <si>
    <t>1.4.1.5.3</t>
  </si>
  <si>
    <t>1.4.1.5.4</t>
  </si>
  <si>
    <t>1.4.1.5.5</t>
  </si>
  <si>
    <t>1.4.1.5.6</t>
  </si>
  <si>
    <t>1.4.1.6</t>
  </si>
  <si>
    <t xml:space="preserve">         Establish Agreement</t>
  </si>
  <si>
    <t>1.4.1.6.1</t>
  </si>
  <si>
    <t>1.4.1.6.2</t>
  </si>
  <si>
    <t>1.4.1.6.3</t>
  </si>
  <si>
    <t>1.4.1.6.4</t>
  </si>
  <si>
    <t>1.4.1.6.5</t>
  </si>
  <si>
    <t xml:space="preserve">      Develop System Deployment Plan (DP)</t>
  </si>
  <si>
    <t xml:space="preserve">         Develop Pilot Deployment Plan (PDP) for the Pilot Site</t>
  </si>
  <si>
    <t>1.4.2.1.1</t>
  </si>
  <si>
    <t>Site Operations and Support Manager,Pilot Site Deployment Manager,System Deployment Manager</t>
  </si>
  <si>
    <t>1.4.2.1.2</t>
  </si>
  <si>
    <t>System Deployment Manager,Pilot Site Deployment Manager</t>
  </si>
  <si>
    <t>1.4.2.1.3</t>
  </si>
  <si>
    <t>Site Lead,Pilot Site Deployment Manager</t>
  </si>
  <si>
    <t>1.4.2.1.4</t>
  </si>
  <si>
    <t>1.4.2.1.5</t>
  </si>
  <si>
    <t>1.4.2.1.6</t>
  </si>
  <si>
    <t>Site Operations and Support Manager</t>
  </si>
  <si>
    <t>1.4.2.1.7</t>
  </si>
  <si>
    <t>1.4.2.1.8</t>
  </si>
  <si>
    <t xml:space="preserve">         Review Pilot Deployment Plan</t>
  </si>
  <si>
    <t>Site Lead,Pilot Site Deployment Manager,System Deployment Team,Site Test Manager,Site Operations and Support Manager,QA Analyst,Site Deployment Team Member(s)</t>
  </si>
  <si>
    <t>1.4.2.2.1</t>
  </si>
  <si>
    <t>1.4.2.2.1.1</t>
  </si>
  <si>
    <t>1.4.2.2.1.2</t>
  </si>
  <si>
    <t>1.4.2.2.1.3</t>
  </si>
  <si>
    <t>1.4.2.2.1.4</t>
  </si>
  <si>
    <t>1.4.2.2.1.5</t>
  </si>
  <si>
    <t>1.4.2.2.1.6</t>
  </si>
  <si>
    <t xml:space="preserve">         Obtain Approval and Baseline PDP</t>
  </si>
  <si>
    <t>CM Lead[30%],Pilot Site Deployment Manager,System Deployment Manager,Site Operations and Support Manager</t>
  </si>
  <si>
    <t xml:space="preserve">         Develop Site Deployment Plan (SDP) for the Site &lt;1&gt;</t>
  </si>
  <si>
    <t>1.4.2.4.1</t>
  </si>
  <si>
    <t>Site1 Operations and Support Manager,Site1 Deployment Manager,System Deployment Manager</t>
  </si>
  <si>
    <t>1.4.2.4.2</t>
  </si>
  <si>
    <t>1.4.2.4.3</t>
  </si>
  <si>
    <t>Site1 Lead,Site1 Deployment Manager</t>
  </si>
  <si>
    <t>1.4.2.4.4</t>
  </si>
  <si>
    <t>1.4.2.4.5</t>
  </si>
  <si>
    <t>1.4.2.4.6</t>
  </si>
  <si>
    <t>Site1 Operations and Support Manager</t>
  </si>
  <si>
    <t>1.4.2.4.7</t>
  </si>
  <si>
    <t>Pilot Site1 Deployment Manager,Site1 Lead</t>
  </si>
  <si>
    <t>1.4.2.4.8</t>
  </si>
  <si>
    <t xml:space="preserve">         Review Site Deployment Plan for the Site &lt;1&gt;</t>
  </si>
  <si>
    <t>Site1 Deployment Team Member(s),Site1 Operations and Support Manager,Site1 Test Manager,Site1 Deployment Manager,QA Analyst,Site1 Lead</t>
  </si>
  <si>
    <t>1.4.2.5.1.1</t>
  </si>
  <si>
    <t>1.4.2.5.1.2</t>
  </si>
  <si>
    <t>1.4.2.5.1.3</t>
  </si>
  <si>
    <t>1.4.2.5.1.4</t>
  </si>
  <si>
    <t>1.4.2.5.1.5</t>
  </si>
  <si>
    <t>1.4.2.5.1.6</t>
  </si>
  <si>
    <t xml:space="preserve">         Obtain Approval and Baseline SDP for Site&lt;1&gt;</t>
  </si>
  <si>
    <t>CM Lead[30%],Site1 Deployment Manager,System Deployment Manager,Site Operations and Support Manager</t>
  </si>
  <si>
    <t>1.4.2.7</t>
  </si>
  <si>
    <t>1.4.2.8</t>
  </si>
  <si>
    <t>1.4.2.9</t>
  </si>
  <si>
    <t>1.4.2.10</t>
  </si>
  <si>
    <t>1.4.2.11</t>
  </si>
  <si>
    <t xml:space="preserve">         Review System Deployment Plan</t>
  </si>
  <si>
    <t>System Deployment Manager,Site2 Deployment Manager,Pilot Site Deployment Manager,QA Analyst,Site1 Deployment Manager</t>
  </si>
  <si>
    <t>1.4.2.12</t>
  </si>
  <si>
    <t>System Deployment Manager,Site2 Deployment Manager,Pilot Site Deployment Manager,Senior Manager,Site1 Deployment Manager</t>
  </si>
  <si>
    <t xml:space="preserve">      System Deployment Plan Completed</t>
  </si>
  <si>
    <t xml:space="preserve">      Prepare Pilot Site</t>
  </si>
  <si>
    <t>1.4.4.1.1</t>
  </si>
  <si>
    <t>Pilot Site Lead,Pilot Site Test Manager,System Owner,Pilot Site Deployment Manager</t>
  </si>
  <si>
    <t>1.4.4.1.2</t>
  </si>
  <si>
    <t>Pilot Site Deployment Manager,Pilot Site Lead,Pilot Site Test Manager,System Owner</t>
  </si>
  <si>
    <t>1.4.4.1.3</t>
  </si>
  <si>
    <t xml:space="preserve">         Create System Migration Plan for Pilot Site</t>
  </si>
  <si>
    <t>System Owner,Pilot Site Deployment Manager,Pilot Site Test Manager,Pilot Site Lead</t>
  </si>
  <si>
    <t xml:space="preserve">         Prepare Test Cases for the Pilot Site</t>
  </si>
  <si>
    <t xml:space="preserve">         Update System Documentation and Test Plans for the Pilot Site</t>
  </si>
  <si>
    <t xml:space="preserve">         Update Pilot Deployment Plan </t>
  </si>
  <si>
    <t xml:space="preserve">         Conduct Test and Pilot Site Readiness Review</t>
  </si>
  <si>
    <t>QA Analyst,Pilot Site Test Manager,Pilot Site Lead,Senior Manager,System Owner,Pilot Site Deployment Manager</t>
  </si>
  <si>
    <t xml:space="preserve">      Testing and Site Readiness Review Conducted for Pilot Site </t>
  </si>
  <si>
    <t xml:space="preserve">      Prepare Site &lt;1&gt;</t>
  </si>
  <si>
    <t>1.4.6.1.1</t>
  </si>
  <si>
    <t>1.4.6.1.2</t>
  </si>
  <si>
    <t>1.4.6.1.3</t>
  </si>
  <si>
    <t xml:space="preserve">         Create System Migration Plan for Site 1</t>
  </si>
  <si>
    <t xml:space="preserve">         Prepare Test Cases for the Site 1</t>
  </si>
  <si>
    <t xml:space="preserve">         Update System Documentation and Test Plans for Site1</t>
  </si>
  <si>
    <t xml:space="preserve">         Update Site Deployment Plan </t>
  </si>
  <si>
    <t>1.4.6.9</t>
  </si>
  <si>
    <t xml:space="preserve">      Testing and Site Readiness Review Conducted for Site 1</t>
  </si>
  <si>
    <t xml:space="preserve">      Update System Deployment Plan</t>
  </si>
  <si>
    <t>1.4.9.6.1</t>
  </si>
  <si>
    <t>1.4.9.6.2</t>
  </si>
  <si>
    <t>1.4.9.6.3</t>
  </si>
  <si>
    <t>1.4.9.10</t>
  </si>
  <si>
    <t xml:space="preserve">         Communicate Construct Tollgate Review Report</t>
  </si>
  <si>
    <t>Senior Manager[20%],Supplier[20%],Site1 Deployment Manager,PMO Prg. Mgr.[20%],Pilot Site Deployment Manager,System Deployment Manager[20%],Process Engineer[20%],QA Analyst[20%],CM Lead</t>
  </si>
  <si>
    <t xml:space="preserve">   Construct Phase Tollgate Conducted</t>
  </si>
  <si>
    <t xml:space="preserve">      Testing of Pilot Site</t>
  </si>
  <si>
    <t>1.6.1.1</t>
  </si>
  <si>
    <t xml:space="preserve">         Conduct System Testing at Pilot Site</t>
  </si>
  <si>
    <t>1.6.1.1.1</t>
  </si>
  <si>
    <t>Pilot Site Lead,Pilot Site Deployment Manager[20%],Pilot Site Deployment Team Member[20%]</t>
  </si>
  <si>
    <t>1.6.1.1.2</t>
  </si>
  <si>
    <t>Pilot Site Test Manager</t>
  </si>
  <si>
    <t>1.6.1.1.3</t>
  </si>
  <si>
    <t>1.6.1.1.4</t>
  </si>
  <si>
    <t>1.6.1.1.5</t>
  </si>
  <si>
    <t>Pilot Site Test Manager,Pilot Site Deployment Manager[20%]</t>
  </si>
  <si>
    <t>1.6.1.1.6</t>
  </si>
  <si>
    <t>1.6.1.1.7</t>
  </si>
  <si>
    <t>1.6.1.1.8</t>
  </si>
  <si>
    <t>1.6.1.1.9</t>
  </si>
  <si>
    <t>Pilot Site Test Manager[30%],Pilot Site Deployment Manager,Pilot Site Lead[30%]</t>
  </si>
  <si>
    <t>1.6.1.1.10</t>
  </si>
  <si>
    <t>1.6.1.1.11</t>
  </si>
  <si>
    <t>Pilot Site Deployment Team Member,Pilot Site Lead</t>
  </si>
  <si>
    <t>1.6.1.2</t>
  </si>
  <si>
    <t xml:space="preserve">         Conduct Acceptance Testing Readiness Review - Pilot Site</t>
  </si>
  <si>
    <t>1.6.1.2.1</t>
  </si>
  <si>
    <t>1.6.1.2.1.1</t>
  </si>
  <si>
    <t>1.6.1.2.1.2</t>
  </si>
  <si>
    <t>Pilot Site Lead,Pilot Site Test Manager</t>
  </si>
  <si>
    <t>1.6.1.2.1.3</t>
  </si>
  <si>
    <t>Pilot Site Test Manager,Pilot Site Lead</t>
  </si>
  <si>
    <t>1.6.1.2.1.4</t>
  </si>
  <si>
    <t>1.6.1.2.1.5</t>
  </si>
  <si>
    <t>1.6.1.2.1.6</t>
  </si>
  <si>
    <t>1.6.1.2.1.7</t>
  </si>
  <si>
    <t>Pilot Site Lead[30%],Pilot Site Deployment Manager,Pilot Site Test Manager[30%]</t>
  </si>
  <si>
    <t>1.6.1.2.2</t>
  </si>
  <si>
    <t>1.6.1.2.2.1</t>
  </si>
  <si>
    <t>Pilot Site Deployment Manager[20%],Pilot Site Lead,Pilot Site Deployment Team Member[20%]</t>
  </si>
  <si>
    <t>1.6.1.2.2.2</t>
  </si>
  <si>
    <t>1.6.1.2.2.3</t>
  </si>
  <si>
    <t>1.6.1.2.2.4</t>
  </si>
  <si>
    <t>CM Lead,Pilot Site Test Manager[30%],Pilot Site Deployment Manager</t>
  </si>
  <si>
    <t>1.6.1.2.2.5</t>
  </si>
  <si>
    <t>Pilot SiteTest Manager,Pilot Site Lead[30%]</t>
  </si>
  <si>
    <t>1.6.1.2.3</t>
  </si>
  <si>
    <t>Senior Manager,System Owner,End User,Piot Site Deployment Manager,Pilot Site Lead,QA Analyst,Pilot Site Test Manager</t>
  </si>
  <si>
    <t>1.6.1.3</t>
  </si>
  <si>
    <t xml:space="preserve">         Conduct Acceptance Testing at Pilot Site</t>
  </si>
  <si>
    <t>1.6.1.3.1</t>
  </si>
  <si>
    <t>Pilot Site Deployment Manager[30%],Pilot Site Deployment Team Member[30%],End User</t>
  </si>
  <si>
    <t>1.6.1.3.2</t>
  </si>
  <si>
    <t>1.6.1.3.3</t>
  </si>
  <si>
    <t>End User[30%],Pilot Site Deployment Manage</t>
  </si>
  <si>
    <t>1.6.1.3.4</t>
  </si>
  <si>
    <t>1.6.1.3.5</t>
  </si>
  <si>
    <t>Pilot Site Deployment Manage,End User[30%]</t>
  </si>
  <si>
    <t>1.6.1.3.6</t>
  </si>
  <si>
    <t>1.6.1.3.7</t>
  </si>
  <si>
    <t>1.6.1.4</t>
  </si>
  <si>
    <t xml:space="preserve">         Acceptance Testing Conducted for Pilot Site</t>
  </si>
  <si>
    <t>1.6.1.5</t>
  </si>
  <si>
    <t xml:space="preserve">         Plan Next Cycle</t>
  </si>
  <si>
    <t>1.6.1.6</t>
  </si>
  <si>
    <t xml:space="preserve">         Analyze Defects &amp; Change Requests at Pilot Site</t>
  </si>
  <si>
    <t>End User[30%],Pilot Site Deployment Manager,Pilot Site Test Manager[30%],Pilot Site Lead[30%]</t>
  </si>
  <si>
    <t>1.6.1.7</t>
  </si>
  <si>
    <t xml:space="preserve">         Verify Production Readiness at Pilot Site</t>
  </si>
  <si>
    <t xml:space="preserve">      Testing of Site &lt;1&gt;</t>
  </si>
  <si>
    <t>1.6.2.1</t>
  </si>
  <si>
    <t xml:space="preserve">         Conduct System Testing at Site &lt;1&gt;</t>
  </si>
  <si>
    <t>1.6.2.1.1</t>
  </si>
  <si>
    <t>1.6.2.1.2</t>
  </si>
  <si>
    <t>1.6.2.1.3</t>
  </si>
  <si>
    <t>1.6.2.1.4</t>
  </si>
  <si>
    <t>1.6.2.1.5</t>
  </si>
  <si>
    <t>1.6.2.1.6</t>
  </si>
  <si>
    <t>1.6.2.1.7</t>
  </si>
  <si>
    <t>1.6.2.1.8</t>
  </si>
  <si>
    <t>1.6.2.1.9</t>
  </si>
  <si>
    <t>1.6.2.1.10</t>
  </si>
  <si>
    <t>1.6.2.1.11</t>
  </si>
  <si>
    <t>1.6.2.2</t>
  </si>
  <si>
    <t xml:space="preserve">         Conduct Acceptance Testing Readiness Review - Site &lt;1&gt;</t>
  </si>
  <si>
    <t>1.6.2.2.1</t>
  </si>
  <si>
    <t>1.6.2.2.1.1</t>
  </si>
  <si>
    <t>1.6.2.2.1.2</t>
  </si>
  <si>
    <t>1.6.2.2.1.3</t>
  </si>
  <si>
    <t>1.6.2.2.1.4</t>
  </si>
  <si>
    <t>1.6.2.2.1.5</t>
  </si>
  <si>
    <t>1.6.2.2.1.6</t>
  </si>
  <si>
    <t>1.6.2.2.1.7</t>
  </si>
  <si>
    <t>1.6.2.2.2</t>
  </si>
  <si>
    <t>1.6.2.2.2.1</t>
  </si>
  <si>
    <t>1.6.2.2.2.2</t>
  </si>
  <si>
    <t>1.6.2.2.2.3</t>
  </si>
  <si>
    <t>1.6.2.2.2.4</t>
  </si>
  <si>
    <t>1.6.2.2.2.5</t>
  </si>
  <si>
    <t>1.6.2.2.3</t>
  </si>
  <si>
    <t>1.6.2.3</t>
  </si>
  <si>
    <t xml:space="preserve">         Conduct Acceptance Testing at Site &lt;1&gt;</t>
  </si>
  <si>
    <t>1.6.2.3.1</t>
  </si>
  <si>
    <t>1.6.2.3.2</t>
  </si>
  <si>
    <t>1.6.2.3.3</t>
  </si>
  <si>
    <t>1.6.2.3.4</t>
  </si>
  <si>
    <t>1.6.2.3.5</t>
  </si>
  <si>
    <t>1.6.2.3.6</t>
  </si>
  <si>
    <t>1.6.2.3.7</t>
  </si>
  <si>
    <t>1.6.2.4</t>
  </si>
  <si>
    <t xml:space="preserve">         Acceptance Testing Conducted for Site &lt;1&gt;</t>
  </si>
  <si>
    <t>1.6.2.5</t>
  </si>
  <si>
    <t>1.6.2.6</t>
  </si>
  <si>
    <t xml:space="preserve">         Analyze Defects &amp; Change Requests at Site &lt;1&gt;</t>
  </si>
  <si>
    <t>1.6.2.7</t>
  </si>
  <si>
    <t xml:space="preserve">         Verify Production Readiness at Site &lt;1&gt;</t>
  </si>
  <si>
    <t>1.6.3.1</t>
  </si>
  <si>
    <t>1.6.3.2</t>
  </si>
  <si>
    <t>1.6.3.3</t>
  </si>
  <si>
    <t>1.6.3.4</t>
  </si>
  <si>
    <t>1.6.3.5</t>
  </si>
  <si>
    <t>1.6.3.6</t>
  </si>
  <si>
    <t>1.6.3.6.1</t>
  </si>
  <si>
    <t>1.6.3.6.2</t>
  </si>
  <si>
    <t>1.6.3.6.3</t>
  </si>
  <si>
    <t>1.6.3.7</t>
  </si>
  <si>
    <t>1.6.3.8</t>
  </si>
  <si>
    <t>1.6.3.9</t>
  </si>
  <si>
    <t>1.6.3.10</t>
  </si>
  <si>
    <t xml:space="preserve">         Communicate Test Tollgate Review Report</t>
  </si>
  <si>
    <t>1.6.3.11</t>
  </si>
  <si>
    <t>1.6.3.11.1</t>
  </si>
  <si>
    <t>1.6.3.11.2</t>
  </si>
  <si>
    <t>1.6.3.11.3</t>
  </si>
  <si>
    <t>1.6.3.11.4</t>
  </si>
  <si>
    <t xml:space="preserve">   Test Phase Tollgate Conducted</t>
  </si>
  <si>
    <t>1.8.1.1.1</t>
  </si>
  <si>
    <t>1.8.1.1.2</t>
  </si>
  <si>
    <t>1.8.1.1.3</t>
  </si>
  <si>
    <t>1.8.1.1.4</t>
  </si>
  <si>
    <t>1.8.1.1.5</t>
  </si>
  <si>
    <t>1.8.1.1.6</t>
  </si>
  <si>
    <t>1.8.1.1.7</t>
  </si>
  <si>
    <t>1.8.1.4.1</t>
  </si>
  <si>
    <t>1.8.1.4.2</t>
  </si>
  <si>
    <t>1.8.1.4.3</t>
  </si>
  <si>
    <t>1.8.1.4.4</t>
  </si>
  <si>
    <t>1.8.2.1.4</t>
  </si>
  <si>
    <t>1.8.2.1.5</t>
  </si>
  <si>
    <t>1.8.2.1.6</t>
  </si>
  <si>
    <t>1.8.2.1.7</t>
  </si>
  <si>
    <t>1.8.2.4.1</t>
  </si>
  <si>
    <t>1.8.2.4.2</t>
  </si>
  <si>
    <t>1.8.2.4.3</t>
  </si>
  <si>
    <t>1.8.2.4.4</t>
  </si>
  <si>
    <t xml:space="preserve">      Project Close</t>
  </si>
  <si>
    <t>1.8.3.1.1</t>
  </si>
  <si>
    <t>Pilot Site Deployment Manager,Site1 Deployment Manager,System Deployment Manager,CM Lead,QA Analyst</t>
  </si>
  <si>
    <t>1.8.3.1.2</t>
  </si>
  <si>
    <t>1.8.3.1.3</t>
  </si>
  <si>
    <t>1.8.3.1.4</t>
  </si>
  <si>
    <t>System Deployment Manager,CM Lead,QA Analyst</t>
  </si>
  <si>
    <t xml:space="preserve">   Deployment Project &lt;PTS -ID&gt; Closed</t>
  </si>
  <si>
    <t>Senior Manager,System Deployment Manager[30%]</t>
  </si>
  <si>
    <t>1.10.1.7</t>
  </si>
  <si>
    <t>1.10.1.8</t>
  </si>
  <si>
    <t>1.10.3.1.5</t>
  </si>
  <si>
    <t>1.10.3.2.1</t>
  </si>
  <si>
    <t>1.10.3.2.2</t>
  </si>
  <si>
    <t>1.10.3.2.3</t>
  </si>
  <si>
    <t>1.10.3.2.4</t>
  </si>
  <si>
    <t>1.10.3.2.5</t>
  </si>
  <si>
    <t>1.10.3.2.6</t>
  </si>
  <si>
    <t>1.10.3.2.7</t>
  </si>
  <si>
    <t>1.10.3.2.8</t>
  </si>
  <si>
    <t>1.10.3.2.9</t>
  </si>
  <si>
    <t>1.10.3.2.10</t>
  </si>
  <si>
    <t>1.10.3.2.11</t>
  </si>
  <si>
    <t>1.10.3.2.12</t>
  </si>
  <si>
    <t>1.10.3.3.1</t>
  </si>
  <si>
    <t>1.10.3.3.1.1</t>
  </si>
  <si>
    <t>1.10.3.3.1.2</t>
  </si>
  <si>
    <t>1.10.3.3.1.3</t>
  </si>
  <si>
    <t>1.10.3.3.1.4</t>
  </si>
  <si>
    <t>1.10.3.3.1.5</t>
  </si>
  <si>
    <t>1.10.3.4</t>
  </si>
  <si>
    <t>1.10.3.4.1</t>
  </si>
  <si>
    <t>1.10.3.4.2</t>
  </si>
  <si>
    <t>1.10.3.4.3</t>
  </si>
  <si>
    <t>1.10.3.4.4</t>
  </si>
  <si>
    <t>1.10.3.4.5</t>
  </si>
  <si>
    <t>1.10.3.5</t>
  </si>
  <si>
    <t>1.10.3.5.1</t>
  </si>
  <si>
    <t>1.10.3.5.2</t>
  </si>
  <si>
    <t>1.10.3.5.3</t>
  </si>
  <si>
    <t>1.10.3.5.4</t>
  </si>
  <si>
    <t>1.10.3.5.5</t>
  </si>
  <si>
    <t>1.10.3.6</t>
  </si>
  <si>
    <t>1.10.3.6.1</t>
  </si>
  <si>
    <t>1.10.3.6.1.1</t>
  </si>
  <si>
    <t>1.10.3.6.1.2</t>
  </si>
  <si>
    <t>1.10.3.6.1.3</t>
  </si>
  <si>
    <t>1.10.3.6.1.4</t>
  </si>
  <si>
    <t>1.10.3.6.1.5</t>
  </si>
  <si>
    <t>1.10.3.7</t>
  </si>
  <si>
    <t>1.10.3.7.1</t>
  </si>
  <si>
    <t>1.10.3.7.2</t>
  </si>
  <si>
    <t>1.10.3.7.3</t>
  </si>
  <si>
    <t>1.10.3.7.4</t>
  </si>
  <si>
    <t>1.10.3.7.5</t>
  </si>
  <si>
    <t>1.10.3.7.6</t>
  </si>
  <si>
    <t>1.10.3.8</t>
  </si>
  <si>
    <t>1.10.3.8.1</t>
  </si>
  <si>
    <t>1.10.3.8.2</t>
  </si>
  <si>
    <t>1.10.3.8.3</t>
  </si>
  <si>
    <t>1.10.3.8.4</t>
  </si>
  <si>
    <t>1.10.3.8.5</t>
  </si>
  <si>
    <t>1.10.3.8.6</t>
  </si>
  <si>
    <t>1.10.3.8.7</t>
  </si>
  <si>
    <t>1.10.3.8.8</t>
  </si>
  <si>
    <t>1.10.3.8.9</t>
  </si>
  <si>
    <t>1.10.3.8.10</t>
  </si>
  <si>
    <t>1.10.3.9</t>
  </si>
  <si>
    <t>1.10.3.9.1</t>
  </si>
  <si>
    <t>1.10.3.9.2</t>
  </si>
  <si>
    <t>1.10.3.9.3</t>
  </si>
  <si>
    <t>1.10.3.9.4</t>
  </si>
  <si>
    <t>1.10.3.9.5</t>
  </si>
  <si>
    <t>1.10.3.10</t>
  </si>
  <si>
    <t>1.10.3.10.1</t>
  </si>
  <si>
    <t>1.10.3.10.2</t>
  </si>
  <si>
    <t>1.10.3.10.3</t>
  </si>
  <si>
    <t>1.10.3.10.4</t>
  </si>
  <si>
    <t>1.10.3.10.5</t>
  </si>
  <si>
    <t>1.10.3.11</t>
  </si>
  <si>
    <t>1.10.3.11.1</t>
  </si>
  <si>
    <t>1.10.3.11.2</t>
  </si>
  <si>
    <t>1.10.3.11.3</t>
  </si>
  <si>
    <t>1.10.3.11.4</t>
  </si>
  <si>
    <t>1.10.3.11.5</t>
  </si>
  <si>
    <t>1.10.4</t>
  </si>
  <si>
    <t>1.10.4.1</t>
  </si>
  <si>
    <t>1.10.4.1.1</t>
  </si>
  <si>
    <t>1.10.4.1.2</t>
  </si>
  <si>
    <t>1.10.4.1.3</t>
  </si>
  <si>
    <t>1.10.4.1.4</t>
  </si>
  <si>
    <t>1.10.4.1.5</t>
  </si>
  <si>
    <t>1.10.4.2</t>
  </si>
  <si>
    <t>1.10.4.2.1</t>
  </si>
  <si>
    <t>1.10.4.2.2</t>
  </si>
  <si>
    <t>1.10.4.2.3</t>
  </si>
  <si>
    <t>1.10.4.3</t>
  </si>
  <si>
    <t>1.10.4.3.1</t>
  </si>
  <si>
    <t>1.10.4.3.2</t>
  </si>
  <si>
    <t>1.10.4.3.3</t>
  </si>
  <si>
    <t>1.10.4.3.4</t>
  </si>
  <si>
    <t>1.10.4.4</t>
  </si>
  <si>
    <t>1.10.4.4.1</t>
  </si>
  <si>
    <t>1.10.4.4.2</t>
  </si>
  <si>
    <t>1.10.4.4.3</t>
  </si>
  <si>
    <t>1.10.4.4.4</t>
  </si>
  <si>
    <t>1.10.4.4.5</t>
  </si>
  <si>
    <t>1.10.5</t>
  </si>
  <si>
    <t>1.10.5.1</t>
  </si>
  <si>
    <t>1.10.5.1.1</t>
  </si>
  <si>
    <t>1.10.5.1.2</t>
  </si>
  <si>
    <t>1.10.5.1.3</t>
  </si>
  <si>
    <t>1.10.5.1.4</t>
  </si>
  <si>
    <t>1.10.5.1.5</t>
  </si>
  <si>
    <t>1.10.5.2</t>
  </si>
  <si>
    <t>1.10.5.2.1</t>
  </si>
  <si>
    <t>1.10.5.2.2</t>
  </si>
  <si>
    <t>1.10.5.2.3</t>
  </si>
  <si>
    <t>1.10.5.2.4</t>
  </si>
  <si>
    <t>1.10.5.3</t>
  </si>
  <si>
    <t>1.10.5.3.1</t>
  </si>
  <si>
    <t>1.10.5.3.2</t>
  </si>
  <si>
    <t>1.10.5.3.3</t>
  </si>
  <si>
    <t>1.10.5.4</t>
  </si>
  <si>
    <t>1.10.5.4.1</t>
  </si>
  <si>
    <t>1.10.5.4.2</t>
  </si>
  <si>
    <t>Plan Phase (Small)</t>
  </si>
  <si>
    <t>Develop Business Requirements</t>
  </si>
  <si>
    <t>Conduct Project Readiness Review</t>
  </si>
  <si>
    <t>Develop Initial Project Plan</t>
  </si>
  <si>
    <t>Perform Project Monitoring and Control</t>
  </si>
  <si>
    <t>Develop Initial Deployment and Support Plans</t>
  </si>
  <si>
    <t>Develop Supplier Management Plan</t>
  </si>
  <si>
    <t>Conduct Plan Phase Tollgate Review</t>
  </si>
  <si>
    <t>Initiate Define Phase</t>
  </si>
  <si>
    <t>Develop and Analyze User and System Requirements</t>
  </si>
  <si>
    <t>Manage Requirements</t>
  </si>
  <si>
    <t>Create Software Architecture</t>
  </si>
  <si>
    <t>Create Test Plans</t>
  </si>
  <si>
    <t>Define Training Requirements</t>
  </si>
  <si>
    <t>Revise Plans (project, operations, support, deployment)</t>
  </si>
  <si>
    <t>Conduct Define Phase Tollgate Review</t>
  </si>
  <si>
    <t>Create System Design</t>
  </si>
  <si>
    <t>Allocate System Requirements</t>
  </si>
  <si>
    <t>Develop Training Curriculum</t>
  </si>
  <si>
    <t>Develop Test Cases</t>
  </si>
  <si>
    <t>Revise Software Architecture Document</t>
  </si>
  <si>
    <t>Conduct Design Phase Tollgate Review</t>
  </si>
  <si>
    <t>Code/Configure System</t>
  </si>
  <si>
    <t>Develop System and User Documentation</t>
  </si>
  <si>
    <t>Develop Training Materials</t>
  </si>
  <si>
    <t>Conduct Testing</t>
  </si>
  <si>
    <t>Conduct Build Phase Tollgate Review</t>
  </si>
  <si>
    <t>Coordinate Site Implementation</t>
  </si>
  <si>
    <t>Archive Project Documents</t>
  </si>
  <si>
    <t>Conduct Deploy Phase Tollgate Review</t>
  </si>
  <si>
    <t>Develop Process Design</t>
  </si>
  <si>
    <t>Define Phase (Small)</t>
  </si>
  <si>
    <t>Build Phase (Small)</t>
  </si>
  <si>
    <t>Deploy Phase (small)</t>
  </si>
  <si>
    <t>Design Phase (Small)</t>
  </si>
  <si>
    <t>Duration</t>
  </si>
  <si>
    <t>1.1.1.1</t>
  </si>
  <si>
    <t>1.1.1.2</t>
  </si>
  <si>
    <t>1.1.1.2.1</t>
  </si>
  <si>
    <t>1.1.1.2.2</t>
  </si>
  <si>
    <t>1.1.1.2.3</t>
  </si>
  <si>
    <t>1.1.1.2.3.1</t>
  </si>
  <si>
    <t>1.1.1.2.4</t>
  </si>
  <si>
    <t>1.1.1.2.4.1</t>
  </si>
  <si>
    <t>1.1.1.2.4.2</t>
  </si>
  <si>
    <t>1.1.1.2.4.3</t>
  </si>
  <si>
    <t>1.1.1.2.4.4</t>
  </si>
  <si>
    <t>1.1.1.2.4.5</t>
  </si>
  <si>
    <t>1.1.1.2.5</t>
  </si>
  <si>
    <t>1.1.1.3</t>
  </si>
  <si>
    <t>1.1.1.4</t>
  </si>
  <si>
    <t>1.1.1.5</t>
  </si>
  <si>
    <t>1.1.1.6</t>
  </si>
  <si>
    <t>1.1.1.7</t>
  </si>
  <si>
    <t>1.1.1.8</t>
  </si>
  <si>
    <t>1.1.1.9</t>
  </si>
  <si>
    <t>1.1.1.10</t>
  </si>
  <si>
    <t>1.1.1.11</t>
  </si>
  <si>
    <t>1.1.1.12</t>
  </si>
  <si>
    <t>1.1.1.13</t>
  </si>
  <si>
    <t>1.1.1.14</t>
  </si>
  <si>
    <t>1.1.1.15</t>
  </si>
  <si>
    <t>1.1.1.16</t>
  </si>
  <si>
    <t>1.1.1.17</t>
  </si>
  <si>
    <t>1.1.1.18</t>
  </si>
  <si>
    <t>1.1.1.19</t>
  </si>
  <si>
    <t>1.1.1.20</t>
  </si>
  <si>
    <t>1.1.1.21</t>
  </si>
  <si>
    <t>1.1.2.1</t>
  </si>
  <si>
    <t>1.1.2.2</t>
  </si>
  <si>
    <t>1.1.2.3</t>
  </si>
  <si>
    <t>1.1.2.4</t>
  </si>
  <si>
    <t>1.1.2.5</t>
  </si>
  <si>
    <t>1.1.3.1</t>
  </si>
  <si>
    <t>1.1.3.2</t>
  </si>
  <si>
    <t>1.1.3.3</t>
  </si>
  <si>
    <t>1.1.3.4</t>
  </si>
  <si>
    <t>1.1.3.5</t>
  </si>
  <si>
    <t>1.1.3.6</t>
  </si>
  <si>
    <t>1.1.3.7</t>
  </si>
  <si>
    <t>1.1.3.8</t>
  </si>
  <si>
    <t>1.1.5.1</t>
  </si>
  <si>
    <t>1.1.5.2</t>
  </si>
  <si>
    <t>1.1.5.3</t>
  </si>
  <si>
    <t>1.1.5.4</t>
  </si>
  <si>
    <t>1.1.5.5</t>
  </si>
  <si>
    <t>1.1.5.6</t>
  </si>
  <si>
    <t>1.1.5.6.1</t>
  </si>
  <si>
    <t>1.1.5.6.2</t>
  </si>
  <si>
    <t>1.1.5.6.3</t>
  </si>
  <si>
    <t>1.1.5.7</t>
  </si>
  <si>
    <t>1.1.5.8</t>
  </si>
  <si>
    <t>1.1.5.9</t>
  </si>
  <si>
    <t>1.1.5.10</t>
  </si>
  <si>
    <t>1.3.1.1</t>
  </si>
  <si>
    <t>1.3.1.2</t>
  </si>
  <si>
    <t>1.3.1.3</t>
  </si>
  <si>
    <t>1.3.1.4</t>
  </si>
  <si>
    <t>1.3.1.4.1</t>
  </si>
  <si>
    <t>1.3.1.4.2</t>
  </si>
  <si>
    <t>1.3.1.4.3</t>
  </si>
  <si>
    <t>1.3.1.4.4</t>
  </si>
  <si>
    <t>1.3.1.5</t>
  </si>
  <si>
    <t>1.3.1.5.1</t>
  </si>
  <si>
    <t>1.3.1.5.2</t>
  </si>
  <si>
    <t>1.3.1.5.3</t>
  </si>
  <si>
    <t>1.3.1.5.4</t>
  </si>
  <si>
    <t>1.3.1.5.5</t>
  </si>
  <si>
    <t>1.3.1.5.6</t>
  </si>
  <si>
    <t>1.3.1.6</t>
  </si>
  <si>
    <t>1.3.1.6.1</t>
  </si>
  <si>
    <t>1.3.1.6.2</t>
  </si>
  <si>
    <t>1.3.1.6.3</t>
  </si>
  <si>
    <t>1.3.1.6.4</t>
  </si>
  <si>
    <t>1.3.1.6.5</t>
  </si>
  <si>
    <t>1.3.2.1</t>
  </si>
  <si>
    <t>1.3.2.1.1</t>
  </si>
  <si>
    <t>1.3.2.1.2</t>
  </si>
  <si>
    <t>1.3.2.1.3</t>
  </si>
  <si>
    <t>1.3.2.1.4</t>
  </si>
  <si>
    <t>1.3.2.1.5</t>
  </si>
  <si>
    <t>1.3.2.1.6</t>
  </si>
  <si>
    <t>1.3.2.1.7</t>
  </si>
  <si>
    <t>1.3.2.1.8</t>
  </si>
  <si>
    <t>1.3.2.2</t>
  </si>
  <si>
    <t>1.3.2.2.1</t>
  </si>
  <si>
    <t>1.3.2.2.1.1</t>
  </si>
  <si>
    <t>1.3.2.2.1.2</t>
  </si>
  <si>
    <t>1.3.2.2.1.3</t>
  </si>
  <si>
    <t>1.3.2.2.1.4</t>
  </si>
  <si>
    <t>1.3.2.2.1.5</t>
  </si>
  <si>
    <t>1.3.2.2.1.6</t>
  </si>
  <si>
    <t>1.3.2.3</t>
  </si>
  <si>
    <t>1.3.2.4</t>
  </si>
  <si>
    <t>1.3.2.4.1</t>
  </si>
  <si>
    <t>1.3.2.4.2</t>
  </si>
  <si>
    <t>1.3.2.4.3</t>
  </si>
  <si>
    <t>1.3.2.4.4</t>
  </si>
  <si>
    <t>1.3.2.4.5</t>
  </si>
  <si>
    <t>1.3.2.4.6</t>
  </si>
  <si>
    <t>1.3.2.4.7</t>
  </si>
  <si>
    <t>1.3.2.4.8</t>
  </si>
  <si>
    <t>1.3.2.5</t>
  </si>
  <si>
    <t>1.3.2.5.1</t>
  </si>
  <si>
    <t>1.3.2.5.2</t>
  </si>
  <si>
    <t>1.3.2.5.3</t>
  </si>
  <si>
    <t>1.3.2.5.4</t>
  </si>
  <si>
    <t>1.3.2.5.5</t>
  </si>
  <si>
    <t>1.3.2.5.6</t>
  </si>
  <si>
    <t>1.3.2.6</t>
  </si>
  <si>
    <t>1.3.2.7</t>
  </si>
  <si>
    <t>1.3.2.8</t>
  </si>
  <si>
    <t>1.3.2.9</t>
  </si>
  <si>
    <t>1.3.2.10</t>
  </si>
  <si>
    <t>1.3.2.11</t>
  </si>
  <si>
    <t>1.3.2.12</t>
  </si>
  <si>
    <t>1.3.4.1.</t>
  </si>
  <si>
    <t>1.3.4.1.1</t>
  </si>
  <si>
    <t>1.3.4.1.2</t>
  </si>
  <si>
    <t>1.3.4.1.3</t>
  </si>
  <si>
    <t>1.3.4.2</t>
  </si>
  <si>
    <t>1.3.4.3</t>
  </si>
  <si>
    <t>1.3.4.4</t>
  </si>
  <si>
    <t>1.3.4.5</t>
  </si>
  <si>
    <t>1.3.4.6</t>
  </si>
  <si>
    <t>1.3.4.7</t>
  </si>
  <si>
    <t>1.3.4.8</t>
  </si>
  <si>
    <t>1.3.4.9</t>
  </si>
  <si>
    <t>1.3.6.1</t>
  </si>
  <si>
    <t>1.3.6.1.1</t>
  </si>
  <si>
    <t>1.3.6.1.2</t>
  </si>
  <si>
    <t>1.3.6.1.3</t>
  </si>
  <si>
    <t>1.3.6.2</t>
  </si>
  <si>
    <t>1.3.6.3</t>
  </si>
  <si>
    <t>1.3.6.4</t>
  </si>
  <si>
    <t>1.3.6.5</t>
  </si>
  <si>
    <t>1.3.6.6</t>
  </si>
  <si>
    <t>1.3.6.7</t>
  </si>
  <si>
    <t>1.3.6.8</t>
  </si>
  <si>
    <t>1.3.6.9</t>
  </si>
  <si>
    <t>1.3.9.1</t>
  </si>
  <si>
    <t>1.3.9.2</t>
  </si>
  <si>
    <t>1.3.9.3</t>
  </si>
  <si>
    <t>1.3.9.4</t>
  </si>
  <si>
    <t>1.3.9.5</t>
  </si>
  <si>
    <t>1.3.9.6</t>
  </si>
  <si>
    <t>1.3.9.6.1</t>
  </si>
  <si>
    <t>1.3.9.6.2</t>
  </si>
  <si>
    <t>1.3.9.6.3</t>
  </si>
  <si>
    <t>1.3.9.7</t>
  </si>
  <si>
    <t>1.3.9.8</t>
  </si>
  <si>
    <t>1.3.9.9</t>
  </si>
  <si>
    <t>1.3.9.10</t>
  </si>
  <si>
    <t>1.5.1.1.1</t>
  </si>
  <si>
    <t>1.5.1.1.2</t>
  </si>
  <si>
    <t>1.5.1.1.3</t>
  </si>
  <si>
    <t>1.5.1.1.4</t>
  </si>
  <si>
    <t>1.5.1.1.5</t>
  </si>
  <si>
    <t>1.5.1.1.6</t>
  </si>
  <si>
    <t>1.5.1.1.7</t>
  </si>
  <si>
    <t>1.5.1.1.8</t>
  </si>
  <si>
    <t>1.5.1.1.9</t>
  </si>
  <si>
    <t>1.5.1.1.10</t>
  </si>
  <si>
    <t>1.5.1.1.11</t>
  </si>
  <si>
    <t>1.5.1.2.1</t>
  </si>
  <si>
    <t>1.5.1.2.1.1</t>
  </si>
  <si>
    <t>1.5.1.2.1.2</t>
  </si>
  <si>
    <t>1.5.1.2.1.3</t>
  </si>
  <si>
    <t>1.5.1.2.1.4</t>
  </si>
  <si>
    <t>1.5.1.2.1.5</t>
  </si>
  <si>
    <t>1.5.1.2.1.6</t>
  </si>
  <si>
    <t>1.5.1.2.1.7</t>
  </si>
  <si>
    <t>1.5.1.2.2</t>
  </si>
  <si>
    <t>1.5.1.2.2.1</t>
  </si>
  <si>
    <t>1.5.1.2.2.2</t>
  </si>
  <si>
    <t>1.5.1.2.2.3</t>
  </si>
  <si>
    <t>1.5.1.2.2.4</t>
  </si>
  <si>
    <t>1.5.1.2.2.5</t>
  </si>
  <si>
    <t>1.5.1.2.3</t>
  </si>
  <si>
    <t>1.5.1.3.1</t>
  </si>
  <si>
    <t>1.5.1.3.2</t>
  </si>
  <si>
    <t>1.5.1.3.3</t>
  </si>
  <si>
    <t>1.5.1.3.4</t>
  </si>
  <si>
    <t>1.5.1.3.5</t>
  </si>
  <si>
    <t>1.5.1.3.6</t>
  </si>
  <si>
    <t>1.5.1.3.7</t>
  </si>
  <si>
    <t>1.5.1.4</t>
  </si>
  <si>
    <t>1.5.1.5</t>
  </si>
  <si>
    <t>1.5.1.6</t>
  </si>
  <si>
    <t>1.5.1.7</t>
  </si>
  <si>
    <t>1.5.2.1</t>
  </si>
  <si>
    <t>1.5.2.1.1</t>
  </si>
  <si>
    <t>1.5.2.1.2</t>
  </si>
  <si>
    <t>1.5.2.1.3</t>
  </si>
  <si>
    <t>1.5.2.1.4</t>
  </si>
  <si>
    <t>1.5.2.1.5</t>
  </si>
  <si>
    <t>1.5.2.1.6</t>
  </si>
  <si>
    <t>1.5.2.1.7</t>
  </si>
  <si>
    <t>1.5.2.1.8</t>
  </si>
  <si>
    <t>1.5.2.1.9</t>
  </si>
  <si>
    <t>1.5.2.1.10</t>
  </si>
  <si>
    <t>1.5.2.1.11</t>
  </si>
  <si>
    <t>1.5.2.2</t>
  </si>
  <si>
    <t>1.5.2.2.1</t>
  </si>
  <si>
    <t>1.5.2.2.2</t>
  </si>
  <si>
    <t>1.5.2.2.3</t>
  </si>
  <si>
    <t>1.5.2.2.4</t>
  </si>
  <si>
    <t>1.5.2.2.5</t>
  </si>
  <si>
    <t>1.5.2.2.6</t>
  </si>
  <si>
    <t>1.5.2.2.7</t>
  </si>
  <si>
    <t>1.5.2.2.2.1</t>
  </si>
  <si>
    <t>1.5.2.2.2.2</t>
  </si>
  <si>
    <t>1.5.2.2.2.3</t>
  </si>
  <si>
    <t>1.5.2.2.2.4</t>
  </si>
  <si>
    <t>1.5.2.2.2.5</t>
  </si>
  <si>
    <t>1.5.2.3</t>
  </si>
  <si>
    <t>1.5.2.3.1</t>
  </si>
  <si>
    <t>1.5.2.3.2</t>
  </si>
  <si>
    <t>1.5.2.3.3</t>
  </si>
  <si>
    <t>1.5.2.3.4</t>
  </si>
  <si>
    <t>1.5.2.3.5</t>
  </si>
  <si>
    <t>1.5.2.3.6</t>
  </si>
  <si>
    <t>1.5.2.3.7</t>
  </si>
  <si>
    <t>1.5.2.4</t>
  </si>
  <si>
    <t>1.5.2.5</t>
  </si>
  <si>
    <t>1.5.2.6</t>
  </si>
  <si>
    <t>1.5.2.7</t>
  </si>
  <si>
    <t>1.5.3.1</t>
  </si>
  <si>
    <t>1.5.3.2</t>
  </si>
  <si>
    <t>1.5.3.3</t>
  </si>
  <si>
    <t>1.5.3.4</t>
  </si>
  <si>
    <t>1.5.3.5</t>
  </si>
  <si>
    <t>1.5.3.6</t>
  </si>
  <si>
    <t>1.5.3.6.1</t>
  </si>
  <si>
    <t>1.5.3.6.2</t>
  </si>
  <si>
    <t>1.5.3.6.3</t>
  </si>
  <si>
    <t>1.5.3.7</t>
  </si>
  <si>
    <t>Use results of reviews to improve Performance</t>
  </si>
  <si>
    <t>Develop &amp; Release RFI</t>
  </si>
  <si>
    <t xml:space="preserve"> Get Single Sourcing Justification Letter and Obtain Approval</t>
  </si>
  <si>
    <t>Procure Resources</t>
  </si>
  <si>
    <t xml:space="preserve">   Engage Time &amp; Material Resources</t>
  </si>
  <si>
    <t>Procure Supplier</t>
  </si>
  <si>
    <t xml:space="preserve">   Develop RFP &amp; Evaluation Criteria</t>
  </si>
  <si>
    <t xml:space="preserve">   Distribute RFP to Suppliers</t>
  </si>
  <si>
    <t xml:space="preserve">   Evaluate Proposals</t>
  </si>
  <si>
    <t xml:space="preserve">   Approve Supplier(s) Down-Select</t>
  </si>
  <si>
    <t xml:space="preserve">   Negotiate Agreement &amp; Select Final Supplier</t>
  </si>
  <si>
    <t>Finalize Supplier Management Plan</t>
  </si>
  <si>
    <t>Conduct Supplier Reviews</t>
  </si>
  <si>
    <t>Revise Supplier agreement and plans as necessary</t>
  </si>
  <si>
    <t>Determine Acquisition Type</t>
  </si>
  <si>
    <t>Establish Cross-Functional Team</t>
  </si>
  <si>
    <t>Define Requirements</t>
  </si>
  <si>
    <t>Create and Approve Acquisition Document</t>
  </si>
  <si>
    <t xml:space="preserve">Develop RFP </t>
  </si>
  <si>
    <t>Develop Supplier evaluation criteria</t>
  </si>
  <si>
    <t>Identify potential suppliers</t>
  </si>
  <si>
    <t>Distribute proposals</t>
  </si>
  <si>
    <t>Evaluate proposals</t>
  </si>
  <si>
    <t>Approve Supplier Downselect</t>
  </si>
  <si>
    <t>Develop Negotiation Strategy</t>
  </si>
  <si>
    <t>Negotiate Agreement</t>
  </si>
  <si>
    <t>Evaluate and select final supplier</t>
  </si>
  <si>
    <t>Create and approve agreement</t>
  </si>
  <si>
    <t>Communicate agreement</t>
  </si>
  <si>
    <t>Develop Operations, Maintenance and Support Plan for Pilot Site</t>
  </si>
  <si>
    <t>Procure Supplier/Products for the Pilot Site</t>
  </si>
  <si>
    <t>Develop Security Plan</t>
  </si>
  <si>
    <t>Develop Data Conversion an Load Plan</t>
  </si>
  <si>
    <t xml:space="preserve">Develop Test Plansfor the site </t>
  </si>
  <si>
    <t>Develop Application Disaster Recovery Plan for the Site</t>
  </si>
  <si>
    <t>Develop Pilot Deployment Schedule</t>
  </si>
  <si>
    <t>Document Pilot Deployment Document (PDP)</t>
  </si>
  <si>
    <t>Peer Review</t>
  </si>
  <si>
    <t xml:space="preserve">   Initiate Request for Review Setup</t>
  </si>
  <si>
    <t xml:space="preserve">   Setup Review Meeting</t>
  </si>
  <si>
    <t xml:space="preserve">   Prepare for Peer Review Meeting</t>
  </si>
  <si>
    <t xml:space="preserve">   Conduct Peer Review Meeting</t>
  </si>
  <si>
    <t xml:space="preserve">   Incorporate Peer Review Feedback</t>
  </si>
  <si>
    <t xml:space="preserve">   Verify Closure of Action Items</t>
  </si>
  <si>
    <t>Develop Operations, Maintenance and Support Plan for Site &lt; 1&gt;</t>
  </si>
  <si>
    <t>Procure Supplier/Products for the Site &lt;1&gt;</t>
  </si>
  <si>
    <t>Develop Test Plans for the site &lt;1&gt;</t>
  </si>
  <si>
    <t>Develop Application Disaster Recovery Plan for the Site &lt;1&gt;</t>
  </si>
  <si>
    <t>Develop Site Deployment Schedule</t>
  </si>
  <si>
    <t>Document Site Deployment Document (SDP)</t>
  </si>
  <si>
    <t>Prepare Site for Infrastructure Changes</t>
  </si>
  <si>
    <t>Prepare Site for Security Changes</t>
  </si>
  <si>
    <t>Prepare for Application Data Migration</t>
  </si>
  <si>
    <t>Execute System Tests</t>
  </si>
  <si>
    <t>Log Defects and Issues</t>
  </si>
  <si>
    <t>Prepare System Test Summary Report (STSR) at End of Cycle</t>
  </si>
  <si>
    <t>Review System Test Summary Report</t>
  </si>
  <si>
    <t>Generate Final STSR</t>
  </si>
  <si>
    <t>Plan Next Test Cycle</t>
  </si>
  <si>
    <t>Fix Defects and Issues</t>
  </si>
  <si>
    <t>Install and Configure System</t>
  </si>
  <si>
    <t>Verify System Installation and Configuration</t>
  </si>
  <si>
    <t>Verify Test Results</t>
  </si>
  <si>
    <t>Setup Test Environment at Pilot Site</t>
  </si>
  <si>
    <t xml:space="preserve">   Install Test Environment</t>
  </si>
  <si>
    <t xml:space="preserve">   Apply Infrastructure Changes</t>
  </si>
  <si>
    <t xml:space="preserve">   Apply Security Changes</t>
  </si>
  <si>
    <t xml:space="preserve">   Convert &amp; Migrate Data</t>
  </si>
  <si>
    <t xml:space="preserve">   Perform Checks to Verify Test Environment</t>
  </si>
  <si>
    <t xml:space="preserve">   Fix Gaps Related to Test Environment</t>
  </si>
  <si>
    <t xml:space="preserve">   Verify / Audit Test Environment</t>
  </si>
  <si>
    <t>Test Build &amp; Installation of System at Piot Site</t>
  </si>
  <si>
    <t xml:space="preserve">   Fix Defects &amp; Issues</t>
  </si>
  <si>
    <t xml:space="preserve">   Update Installation &amp; System Documentation</t>
  </si>
  <si>
    <t xml:space="preserve">   Verify Installation &amp; System Documentation</t>
  </si>
  <si>
    <t xml:space="preserve">   Obtain Approval &amp; Check In System Documentation, Installation Guide &amp; Source</t>
  </si>
  <si>
    <t xml:space="preserve">   Install &amp; Configure Application</t>
  </si>
  <si>
    <t>Conduct Acceptance Testing Readiness Review Meeting</t>
  </si>
  <si>
    <t>Execute User Acceptance Tests</t>
  </si>
  <si>
    <t>Log Defects &amp; Issues</t>
  </si>
  <si>
    <t>Prepare Test Summary Report at End of Cycle</t>
  </si>
  <si>
    <t>Review Test Summary Report</t>
  </si>
  <si>
    <t>Generate Final Test Summary Report</t>
  </si>
  <si>
    <t>Sign-off on User Acceptance Tests</t>
  </si>
  <si>
    <t>Setup Test Environment at Site&lt;1&gt;</t>
  </si>
  <si>
    <t>Test Build &amp; Installation of System at Site &lt;&gt;</t>
  </si>
  <si>
    <t>Conduct Acceptance Testing Readiness Review Meeting of System at Site &lt;&gt;</t>
  </si>
  <si>
    <t>Accept the acquired product</t>
  </si>
  <si>
    <t>Transition product to Operations</t>
  </si>
  <si>
    <t>Review Supplier Performance</t>
  </si>
  <si>
    <t>Execute Supplier payment process</t>
  </si>
  <si>
    <t>Execute Migration</t>
  </si>
  <si>
    <t>Perform Checks to Verify Migration</t>
  </si>
  <si>
    <t>Check Contingency Plan for Alternative(s)</t>
  </si>
  <si>
    <t>Modify System Environment or Components</t>
  </si>
  <si>
    <t>Execute Back out Plan</t>
  </si>
  <si>
    <t>Communicate To Stakeholders</t>
  </si>
  <si>
    <t>Communicate Deployment Status</t>
  </si>
  <si>
    <t>Support New System</t>
  </si>
  <si>
    <t>Transfer Ownership to System Owner</t>
  </si>
  <si>
    <t>Archive System Documentation, Training Material &amp; Application/System Components</t>
  </si>
  <si>
    <t>Train Operations Team</t>
  </si>
  <si>
    <t>Develop Post Project Review Breakout Session Topics &amp; Agenda</t>
  </si>
  <si>
    <t>Conduct Post Project Review Meeting</t>
  </si>
  <si>
    <t>Complete Post Project Review Report</t>
  </si>
  <si>
    <t>Create Project Role Feedback Forms</t>
  </si>
  <si>
    <t>Monitor Supplier Status 1</t>
  </si>
  <si>
    <t>Monitor Supplier Status 2</t>
  </si>
  <si>
    <t>Monitor Supplier Status 3</t>
  </si>
  <si>
    <t>Monitor Supplier Status 4</t>
  </si>
  <si>
    <t>Monitor Supplier Status 5</t>
  </si>
  <si>
    <t>Update Project Log , Project Plan and Project Schedule 1</t>
  </si>
  <si>
    <t>Update Project Log , Project Plan and Project Schedule 2</t>
  </si>
  <si>
    <t>Update Project Log , Project Plan and Project Schedule 3</t>
  </si>
  <si>
    <t>Update Project Log , Project Plan and Project Schedule 4</t>
  </si>
  <si>
    <t>Update Project Log , Project Plan and Project Schedule 5</t>
  </si>
  <si>
    <t>Update Project Log , Project Plan and Project Schedule 6</t>
  </si>
  <si>
    <t>Update Project Log , Project Plan and Project Schedule 7</t>
  </si>
  <si>
    <t>Update Project Log , Project Plan and Project Schedule 8</t>
  </si>
  <si>
    <t>Update Project Log , Project Plan and Project Schedule 9</t>
  </si>
  <si>
    <t>Update Project Log , Project Plan and Project Schedule 10</t>
  </si>
  <si>
    <t>Update Project Log , Project Plan and Project Schedule 11</t>
  </si>
  <si>
    <t>Update Project Log , Project Plan and Project Schedule 12</t>
  </si>
  <si>
    <t>Submit SDP-21 Standard Metrics</t>
  </si>
  <si>
    <t xml:space="preserve">   Submit SDP-21 Standard Metrics 1</t>
  </si>
  <si>
    <t xml:space="preserve">   Submit SDP-21 Standard Metrics 2</t>
  </si>
  <si>
    <t xml:space="preserve">   Submit SDP-21 Standard Metrics 3</t>
  </si>
  <si>
    <t xml:space="preserve">   Submit SDP-21 Standard Metrics 4</t>
  </si>
  <si>
    <t xml:space="preserve">   Submit SDP-21 Standard Metrics 5</t>
  </si>
  <si>
    <t>Update Project Tracking System (PTS) 1</t>
  </si>
  <si>
    <t>Update Project Tracking System (PTS) 2</t>
  </si>
  <si>
    <t>Update Project Tracking System (PTS) 3</t>
  </si>
  <si>
    <t>Update Project Tracking System (PTS) 4</t>
  </si>
  <si>
    <t>Update Project Tracking System (PTS) 5</t>
  </si>
  <si>
    <t>Conduct Milestone Reviews 1</t>
  </si>
  <si>
    <t>Conduct Milestone Reviews 2</t>
  </si>
  <si>
    <t>Conduct Milestone Reviews 3</t>
  </si>
  <si>
    <t>Conduct Milestone Reviews 4</t>
  </si>
  <si>
    <t>Conduct Milestone Reviews 5</t>
  </si>
  <si>
    <t>Conduct SMR meeting for the Project</t>
  </si>
  <si>
    <t xml:space="preserve">   Conduct SMR meeting for the Project 1</t>
  </si>
  <si>
    <t xml:space="preserve">   Conduct SMR meeting for the Project 2</t>
  </si>
  <si>
    <t xml:space="preserve">   Conduct SMR meeting for the Project 3</t>
  </si>
  <si>
    <t xml:space="preserve">   Conduct SMR meeting for the Project 4</t>
  </si>
  <si>
    <t xml:space="preserve">   Conduct SMR meeting for the Project 5</t>
  </si>
  <si>
    <t>Conduct Progress Review Meetings 1</t>
  </si>
  <si>
    <t>Conduct Progress Review Meetings 2</t>
  </si>
  <si>
    <t>Conduct Progress Review Meetings 3</t>
  </si>
  <si>
    <t>Conduct Progress Review Meetings 4</t>
  </si>
  <si>
    <t>Conduct Progress Review Meetings 5</t>
  </si>
  <si>
    <t>Conduct Review with Stakeholders</t>
  </si>
  <si>
    <t>Monitor Project Plan and Schedule 1</t>
  </si>
  <si>
    <t>Monitor Project Plan and Schedule 2</t>
  </si>
  <si>
    <t>Monitor Project Plan and Schedule 3</t>
  </si>
  <si>
    <t>Monitor Project Plan and Schedule 4</t>
  </si>
  <si>
    <t>Monitor Project Plan and Schedule 5</t>
  </si>
  <si>
    <t>Monitor Project Plan and Schedule 6</t>
  </si>
  <si>
    <t>Monitor Project Plan and Schedule 7</t>
  </si>
  <si>
    <t>Monitor Project Plan and Schedule 8</t>
  </si>
  <si>
    <t>Monitor Project Plan and Schedule 9</t>
  </si>
  <si>
    <t>Monitor Project Plan and Schedule 10</t>
  </si>
  <si>
    <t>Monitor Project Risks 1</t>
  </si>
  <si>
    <t>Monitor Project Risks 2</t>
  </si>
  <si>
    <t>Monitor Project Risks 3</t>
  </si>
  <si>
    <t>Monitor Project Risks 4</t>
  </si>
  <si>
    <t>Monitor Project Risks 5</t>
  </si>
  <si>
    <t>Monitor Stakeholder Involvement Plan 1</t>
  </si>
  <si>
    <t>Monitor Stakeholder Involvement Plan 2</t>
  </si>
  <si>
    <t>Monitor Stakeholder Involvement Plan 3</t>
  </si>
  <si>
    <t>Monitor Stakeholder Involvement Plan 4</t>
  </si>
  <si>
    <t>Monitor Stakeholder Involvement Plan 5</t>
  </si>
  <si>
    <t>Monitor Data Management Plan 1</t>
  </si>
  <si>
    <t>Monitor Data Management Plan 2</t>
  </si>
  <si>
    <t>Monitor Data Management Plan 3</t>
  </si>
  <si>
    <t>Monitor Data Management Plan 4</t>
  </si>
  <si>
    <t>Monitor Data Management Plan 5</t>
  </si>
  <si>
    <t>Conduct Process Reviews ( Including Process Compliance Checks and Verification) 1</t>
  </si>
  <si>
    <t>Conduct Process Reviews ( Including Process Compliance Checks and Verification) 2</t>
  </si>
  <si>
    <t>Conduct Process Reviews ( Including Process Compliance Checks and Verification) 3</t>
  </si>
  <si>
    <t>Conduct Process Reviews ( Including Process Compliance Checks and Verification) 4</t>
  </si>
  <si>
    <t>Conduct Process Reviews ( Including Process Compliance Checks and Verification) 5</t>
  </si>
  <si>
    <t>Track and Verify NC Closure 1</t>
  </si>
  <si>
    <t>Track and Verify NC Closure 22</t>
  </si>
  <si>
    <t>Track and Verify NC Closure 23</t>
  </si>
  <si>
    <t>Verify Closure of Review Defect found in Work Product Review(s) 1</t>
  </si>
  <si>
    <t>Verify Closure of Review Defect found in Work Product Review(s) 21</t>
  </si>
  <si>
    <t>Verify Closure of Review Defect found in Work Product Review(s) 22</t>
  </si>
  <si>
    <t>Verify Closure of Review Defect found in Work Product Review(s) 23</t>
  </si>
  <si>
    <t>Review Supplier's Process 1</t>
  </si>
  <si>
    <t>Review Supplier's Process 2</t>
  </si>
  <si>
    <t>Review Supplier's Process 3</t>
  </si>
  <si>
    <t>Review Supplier's Process 4</t>
  </si>
  <si>
    <t>Review Supplier's Process 5</t>
  </si>
  <si>
    <t>Update Change Register with Status of CR's 1</t>
  </si>
  <si>
    <t>Update Change Register with Status of CR's 2</t>
  </si>
  <si>
    <t>Update Change Register with Status of CR's 3</t>
  </si>
  <si>
    <t>Update Change Register with Status of CR's 4</t>
  </si>
  <si>
    <t>Update Change Register with Status of CR's 5</t>
  </si>
  <si>
    <t>Create Baselines of the CIs 1</t>
  </si>
  <si>
    <t>Create Baselines of the CIs 2</t>
  </si>
  <si>
    <t>Create Baselines of the CIs 3</t>
  </si>
  <si>
    <t>Create Baselines of the CIs 4</t>
  </si>
  <si>
    <t>Generate Configuration Status Accounting Report 1</t>
  </si>
  <si>
    <t>Generate Configuration Status Accounting Report 2</t>
  </si>
  <si>
    <t>Generate Configuration Status Accounting Report 12</t>
  </si>
  <si>
    <t>Verify Backup and Disaster Recovery 1</t>
  </si>
  <si>
    <t>Verify Backup and Disaster Recovery 2</t>
  </si>
  <si>
    <t>1.5.3.8</t>
  </si>
  <si>
    <t>1.5.3.9</t>
  </si>
  <si>
    <t>1.5.3.10</t>
  </si>
  <si>
    <t>1.5.3.11</t>
  </si>
  <si>
    <t>1.5.3.11.1</t>
  </si>
  <si>
    <t>1.5.3.11.2</t>
  </si>
  <si>
    <t>1.5.3.11.3</t>
  </si>
  <si>
    <t>1.5.3.11.4</t>
  </si>
  <si>
    <t>1.7.1.1.1</t>
  </si>
  <si>
    <t>1.7.1.1.2</t>
  </si>
  <si>
    <t>1.7.1.1.3</t>
  </si>
  <si>
    <t>1.7.1.1.4</t>
  </si>
  <si>
    <t>1.7.1.1.5</t>
  </si>
  <si>
    <t>1.7.1.1.6</t>
  </si>
  <si>
    <t>1.7.1.1.7</t>
  </si>
  <si>
    <t>1.7.1.4.1</t>
  </si>
  <si>
    <t>1.7.1.4.2</t>
  </si>
  <si>
    <t>1.7.1.4.3</t>
  </si>
  <si>
    <t>1.7.1.4.4</t>
  </si>
  <si>
    <t>1.7.2.4</t>
  </si>
  <si>
    <t>1.7.2.4.1</t>
  </si>
  <si>
    <t>1.7.2.4.2</t>
  </si>
  <si>
    <t>1.7.2.4.3</t>
  </si>
  <si>
    <t>1.7.2.4.4</t>
  </si>
  <si>
    <t>1.7.2.5</t>
  </si>
  <si>
    <t>1.7.2.6</t>
  </si>
  <si>
    <t>1.7.3.1.1</t>
  </si>
  <si>
    <t>1.7.3.1.2</t>
  </si>
  <si>
    <t>1.7.3.1.3</t>
  </si>
  <si>
    <t>1.7.3.1.4</t>
  </si>
  <si>
    <t>Develop Project Charter</t>
  </si>
  <si>
    <t>Define Project Scope</t>
  </si>
  <si>
    <t>Orient QA with Project Background</t>
  </si>
  <si>
    <t>Identify Customer Deliverables</t>
  </si>
  <si>
    <t>Identify Reusable Components</t>
  </si>
  <si>
    <t>Develop Peer Review Plan</t>
  </si>
  <si>
    <t>Identify Resources, Tools and Training Needs</t>
  </si>
  <si>
    <t>Document CM Plan</t>
  </si>
  <si>
    <t>Document Project Data Management Plan</t>
  </si>
  <si>
    <t xml:space="preserve">Document QA Plan </t>
  </si>
  <si>
    <t>Document Stakeholder(s) Involvement Plan</t>
  </si>
  <si>
    <t>Document Project Training Plan</t>
  </si>
  <si>
    <t>Identify Critical Dependencies and Issues</t>
  </si>
  <si>
    <t>Asess and Create Procurement Plan for acquiring Supplier/Products for System Deployment</t>
  </si>
  <si>
    <t>Refine and Optimize Project Schedule</t>
  </si>
  <si>
    <t xml:space="preserve">Document Prelimnary Project Plan </t>
  </si>
  <si>
    <t>Check for Consistency in PQP, QA Plan, Risk Mgmt, CM Plan and Schedule</t>
  </si>
  <si>
    <t>Identify Reviewers</t>
  </si>
  <si>
    <t>Schedule Review</t>
  </si>
  <si>
    <t>Review and Log Feedback</t>
  </si>
  <si>
    <t>Fix Defects Detected from Review</t>
  </si>
  <si>
    <t>Verify Closure of Defects</t>
  </si>
  <si>
    <t>Document and Communicate Review Results</t>
  </si>
  <si>
    <t>Review Project Commitments</t>
  </si>
  <si>
    <t>Orient Project Team on Project Plan</t>
  </si>
  <si>
    <t>Engage Time and Material Resources</t>
  </si>
  <si>
    <t>Develop Initial Version of Supplier Management Plan</t>
  </si>
  <si>
    <t>Develop RFP and Evaluation Criteria</t>
  </si>
  <si>
    <t>Distribute RFP to Suppliers</t>
  </si>
  <si>
    <t>Evaluate Proposals</t>
  </si>
  <si>
    <t>Approve Supplier(s) Down-Select</t>
  </si>
  <si>
    <t>Negotiate Agreement and Select Final Supplier</t>
  </si>
  <si>
    <t>Get Single Sourcing Justification Letter and Obtain Approval</t>
  </si>
  <si>
    <t>Request Tollgate Review</t>
  </si>
  <si>
    <t>Update Business Case</t>
  </si>
  <si>
    <t>Prepare for Project Tollgate Review</t>
  </si>
  <si>
    <t>Review Work Product Baseline and Conduct CM Audit</t>
  </si>
  <si>
    <t>Conduct CM Audits</t>
  </si>
  <si>
    <t>Update and Communicate Tollgate Review Report</t>
  </si>
  <si>
    <t>Work on Action Plan</t>
  </si>
  <si>
    <t>Close Tollgate Observations</t>
  </si>
  <si>
    <t>Communicate Final Supplier Management Plan</t>
  </si>
  <si>
    <t>Plan</t>
  </si>
  <si>
    <t>Check for Consistency with Process Design Summary</t>
  </si>
  <si>
    <t>Line Number</t>
  </si>
  <si>
    <t>Approved Project Business Case</t>
  </si>
  <si>
    <t>Start date</t>
  </si>
  <si>
    <t>End date</t>
  </si>
  <si>
    <t>Entrance Criteria</t>
  </si>
  <si>
    <t>Test</t>
  </si>
  <si>
    <t>Conduct System Testing</t>
  </si>
  <si>
    <t>n.n.n</t>
  </si>
  <si>
    <t>Develop Test Scripts</t>
  </si>
  <si>
    <t>Validate Test Scripts</t>
  </si>
  <si>
    <t>Update Requirements Traceability Matrix (RTM)</t>
  </si>
  <si>
    <t xml:space="preserve"> Set Up Test Environment</t>
  </si>
  <si>
    <t>Install Test Environment</t>
  </si>
  <si>
    <t>Apply Infrastructure Changes</t>
  </si>
  <si>
    <t>Apply Security Changes</t>
  </si>
  <si>
    <t>Convert and Migrate Data</t>
  </si>
  <si>
    <t>Verify Test Environment</t>
  </si>
  <si>
    <t>Verify and Audit Test Environment</t>
  </si>
  <si>
    <t>Fix Gaps Related to Test Environment</t>
  </si>
  <si>
    <t>Test Build and Installation of the System</t>
  </si>
  <si>
    <t>Build the System</t>
  </si>
  <si>
    <t>Install and Configure the System</t>
  </si>
  <si>
    <t>Verify Installation and System Documentation</t>
  </si>
  <si>
    <t>Update Installation and System Documentation</t>
  </si>
  <si>
    <t>Obtain Approval and Check-In SD, SC and Installation Guide</t>
  </si>
  <si>
    <t>Prepare System Test Summary Report (STSR) for the Cycle</t>
  </si>
  <si>
    <t>Review System Test Summary Report (STSR) for the Cycle</t>
  </si>
  <si>
    <t>Verify System Test Results</t>
  </si>
  <si>
    <t>Generate Final System Test Summary Report (STSR)</t>
  </si>
  <si>
    <t>n.n.n.n</t>
  </si>
  <si>
    <t>Check-In System Test Cases and System Test Summary Report (STSR)</t>
  </si>
  <si>
    <t>Prepare Pre-Production Environment at Site</t>
  </si>
  <si>
    <t>Prepare Site for System Changes</t>
  </si>
  <si>
    <t>Prepare Site for Application Data Migration</t>
  </si>
  <si>
    <t>Create System Migration Plan</t>
  </si>
  <si>
    <t>Conduct Test and Site Readiness Review</t>
  </si>
  <si>
    <t>Prepare Test Cases for the Sites</t>
  </si>
  <si>
    <t>Update System Documentation and Test Plans for the Site</t>
  </si>
  <si>
    <t>Update Site Deployment Plan</t>
  </si>
  <si>
    <t>Conduct Acceptance Testing Readiness Review</t>
  </si>
  <si>
    <t>Perform Checks to Verify Pre-Production Environment</t>
  </si>
  <si>
    <t>Fix Gaps Related to Pre-Production Environment</t>
  </si>
  <si>
    <t>Verify and Audit Pre-Production Environment</t>
  </si>
  <si>
    <t>Review and Approve System Documentation</t>
  </si>
  <si>
    <t>Test Build and Installation for Acceptance Testing</t>
  </si>
  <si>
    <t>Conduct Release Audit</t>
  </si>
  <si>
    <t>Conduct Acceptance Testing</t>
  </si>
  <si>
    <t>Verify Acceptance Test Results</t>
  </si>
  <si>
    <t>Prepare User Acceptance Test Summary Report (UATSR) for the Cycle</t>
  </si>
  <si>
    <t>Ensure Review of User Acceptance Test Summary Report</t>
  </si>
  <si>
    <t>Generate Final User Acceptance Test Summary Report</t>
  </si>
  <si>
    <t>Approve Acceptance Test Results</t>
  </si>
  <si>
    <t>Communicate Final UATSR to Senior Management</t>
  </si>
  <si>
    <t>Provide Approval to Baseline Source, Binaries and System Documentation</t>
  </si>
  <si>
    <t>Sign-off on Non-Functional Tests</t>
  </si>
  <si>
    <t>Execute Non-Functional Acceptance Tests</t>
  </si>
  <si>
    <t>Acceptance Testing Conducted</t>
  </si>
  <si>
    <t>Analyze Defects and Change Requests</t>
  </si>
  <si>
    <t>Verify Production Readiness</t>
  </si>
  <si>
    <t>Conduct Test Tollgate</t>
  </si>
  <si>
    <t>Update Plan(s) for Deploy Phase</t>
  </si>
  <si>
    <t>Review Plan(s) for Deploy Phase</t>
  </si>
  <si>
    <t>Prepare Test Tollgate Review Report</t>
  </si>
  <si>
    <t>Update and Communicate Test Tollgate Review Report</t>
  </si>
  <si>
    <t>Accept Product</t>
  </si>
  <si>
    <t>Test Tollgate Conducted</t>
  </si>
  <si>
    <t>Deploy</t>
  </si>
  <si>
    <t>Deploy at Pilot Site</t>
  </si>
  <si>
    <t>Migrate to New System at Pilot Site</t>
  </si>
  <si>
    <t>Update Generic Site Deployment Materials &amp; System Documentation</t>
  </si>
  <si>
    <t>Transition to Operations at Pilot Site</t>
  </si>
  <si>
    <t>Migrated to New System at Pilot Site</t>
  </si>
  <si>
    <t>Conduct Construct Phase Kick-Off</t>
  </si>
  <si>
    <t>Construct Phase Kick-Off Conducted</t>
  </si>
  <si>
    <t>Develop Test Plans</t>
  </si>
  <si>
    <t>1.5.4.6</t>
  </si>
  <si>
    <t>Identify Pre-Production Environment Requirements</t>
  </si>
  <si>
    <t>Identify Test Data Requirements for User Acceptance Testing</t>
  </si>
  <si>
    <t>Develop Schedule for User Acceptance Testing</t>
  </si>
  <si>
    <t>Document Defect and Problem Reporting Procedures</t>
  </si>
  <si>
    <t>1.5.4.4</t>
  </si>
  <si>
    <t>1.5.4.5</t>
  </si>
  <si>
    <t>Document Non-Functional Test Cases</t>
  </si>
  <si>
    <t>Review Site Deployment Plan</t>
  </si>
  <si>
    <t>Obtain Approval and Baseline SDP</t>
  </si>
  <si>
    <t>Develop System Deployment Schedule</t>
  </si>
  <si>
    <t>Fix Defects Detected from Offline Review</t>
  </si>
  <si>
    <t>Approve for Baseline</t>
  </si>
  <si>
    <t>Understand Change in Requirements</t>
  </si>
  <si>
    <t>Perform Detailed Impact Analysis</t>
  </si>
  <si>
    <t>Update Change Register</t>
  </si>
  <si>
    <t>Conduct Offline Review</t>
  </si>
  <si>
    <t>Identify Test Environment Requirements</t>
  </si>
  <si>
    <t>Identify Test Data Requirements for System Testing</t>
  </si>
  <si>
    <t>Develop Schedule for System Testing</t>
  </si>
  <si>
    <t>Migrated to New System at at Site &lt;1&gt;</t>
  </si>
  <si>
    <t>Transition to Operations at at Site &lt;1&gt;</t>
  </si>
  <si>
    <t>De-Install Legacy System at at Site &lt;1&gt;</t>
  </si>
  <si>
    <t>Legacy System De-Installed at Site &lt;1&gt;</t>
  </si>
  <si>
    <t>Close Project</t>
  </si>
  <si>
    <t>Elicit Requirements</t>
  </si>
  <si>
    <t>Develop Use Cases</t>
  </si>
  <si>
    <t>Check for Consistency in Requirements Work Product</t>
  </si>
  <si>
    <t>Update and Finalize System Requirements Specification (SRS)</t>
  </si>
  <si>
    <t>Ensure Review of BRD, SRS and RTM</t>
  </si>
  <si>
    <t>Follow up for Review Completion to obtain agreement on requirements by All Reqs Providers</t>
  </si>
  <si>
    <t>Obtain Approval and Baseline BRD, SRS and RTM</t>
  </si>
  <si>
    <t>Design System Architecture</t>
  </si>
  <si>
    <t>Develop Logical Data Model (LDM)</t>
  </si>
  <si>
    <t>Present to Architectural Review Committee</t>
  </si>
  <si>
    <t>Update Architectural Design (AD) Document</t>
  </si>
  <si>
    <t>Create IT Standards Bill of Material (BoM)</t>
  </si>
  <si>
    <t>Ensure Review of AD and BoM</t>
  </si>
  <si>
    <t>Obtain Approval and Baseline AD and BoM</t>
  </si>
  <si>
    <t>Document Deployment Strategy</t>
  </si>
  <si>
    <t>Plan for Product Acquisition</t>
  </si>
  <si>
    <t>Plan for Supplier Sourcing (Construct through Deploy)</t>
  </si>
  <si>
    <t>Develop and Record Estimates</t>
  </si>
  <si>
    <t>Develop Test Strategy</t>
  </si>
  <si>
    <t>Update Plan(s) for Construct, Test and Deploy Phases</t>
  </si>
  <si>
    <t>Prepare Define Tollgate Review Report</t>
  </si>
  <si>
    <t>Update and Communicate Define Tollgate Review Report</t>
  </si>
  <si>
    <t>Identify and Document System Test Cases</t>
  </si>
  <si>
    <t>Develop Training Plan for System Deployment</t>
  </si>
  <si>
    <t>Develop Pilot Deployment Plan</t>
  </si>
  <si>
    <t>Ensure Review System Deployment Plan</t>
  </si>
  <si>
    <t>Obtain Approval and Baseline DP</t>
  </si>
  <si>
    <t>Develop Source Code and Conduct Unit Testing</t>
  </si>
  <si>
    <t>Develop Integration Test Cases</t>
  </si>
  <si>
    <t>Integrate and Build the System</t>
  </si>
  <si>
    <t>Configure the System</t>
  </si>
  <si>
    <t>Conduct Integration Testing</t>
  </si>
  <si>
    <t>Develop System Documentation and Training Material for the System</t>
  </si>
  <si>
    <t>Deliver the System</t>
  </si>
  <si>
    <t>Set Up Test Environment</t>
  </si>
  <si>
    <t>Update Plan(s) for Test and Deploy Phases</t>
  </si>
  <si>
    <t>Review Plan(s) for Test and Deploy Phases</t>
  </si>
  <si>
    <t>Prepare Construct Tollgate Review Report</t>
  </si>
  <si>
    <t>Update and Communicate Construct Tollgate Review Report</t>
  </si>
  <si>
    <t>De-Install Legacy System at Pilot Site</t>
  </si>
  <si>
    <t>Legacy System De-Installed at Pilot Site</t>
  </si>
  <si>
    <t>Migrate to New System at at Site &lt;1&gt;</t>
  </si>
  <si>
    <t>Conduct Post-Project Review</t>
  </si>
  <si>
    <t>Archive Documents</t>
  </si>
  <si>
    <t>Close Project formally and Communicate</t>
  </si>
  <si>
    <t>Raise Requirements Change Request (RCR) Form</t>
  </si>
  <si>
    <t>Review through Requirements Change Control Board (RCCB)</t>
  </si>
  <si>
    <t>Re-Estimate &amp; Re-Plan the Project</t>
  </si>
  <si>
    <t>Obtain Approval from Senior Manager for Change in Cost &amp; Schedule</t>
  </si>
  <si>
    <t>Update &amp; Baseline Project Plan</t>
  </si>
  <si>
    <t>Communicate Changes in Project Plan</t>
  </si>
  <si>
    <t>Review Impact on CM Repository</t>
  </si>
  <si>
    <t>Review Impact on Work Products</t>
  </si>
  <si>
    <t>Review through Change Control Board (CCB)</t>
  </si>
  <si>
    <t>Update Change Register with Closure Details</t>
  </si>
  <si>
    <t>Monitor Supplier Status</t>
  </si>
  <si>
    <t>Update Project Log , Project Plan and Project Schedule</t>
  </si>
  <si>
    <t>Update Project Tracking System (PTS)</t>
  </si>
  <si>
    <t>Conduct Milestone Reviews</t>
  </si>
  <si>
    <t>Conduct Senior Management Review (SMR)</t>
  </si>
  <si>
    <t>Conduct Progress Review Meetings</t>
  </si>
  <si>
    <t>Monitor Project Plan and Schedule</t>
  </si>
  <si>
    <t>Monitor Project Risks</t>
  </si>
  <si>
    <t>Monitor Stakeholder Involvement Plan</t>
  </si>
  <si>
    <t>Monitor Data Management Plan</t>
  </si>
  <si>
    <t>Conduct Process Reviews ( Including Process Compliance Checks and Verification)</t>
  </si>
  <si>
    <t>Track and Verify NC Closure</t>
  </si>
  <si>
    <t>Verify Closure of Review Defect found in Work Product Review(s)</t>
  </si>
  <si>
    <t>Review Supplier's Process</t>
  </si>
  <si>
    <t>Update Change Register with Status of CR's</t>
  </si>
  <si>
    <t>Create Baselines of the CIs</t>
  </si>
  <si>
    <t>Generate Configuration Status Accounting Report</t>
  </si>
  <si>
    <t>Verify Backup and Disaster Recovery</t>
  </si>
  <si>
    <t>Project &lt;PTS -ID&gt; Closed</t>
  </si>
  <si>
    <t>Project Support Activities</t>
  </si>
  <si>
    <t>Change Control</t>
  </si>
  <si>
    <t>Complete System Deployment Plan</t>
  </si>
  <si>
    <t>Develop Architectural Design</t>
  </si>
  <si>
    <t>Develop Final Project Plan</t>
  </si>
  <si>
    <t>Architectural Design Developed</t>
  </si>
  <si>
    <t>Develop Deployment Strategy</t>
  </si>
  <si>
    <t xml:space="preserve">Initial System Deployment Plan (ver 1.0) containing Deployment Strategy created </t>
  </si>
  <si>
    <t>Conduct Bid Evaluations</t>
  </si>
  <si>
    <t>Conduct Define Tollgate</t>
  </si>
  <si>
    <t>1.5.4.7</t>
  </si>
  <si>
    <t>1.5.4.8</t>
  </si>
  <si>
    <t>Conduct Construct Tollgate</t>
  </si>
  <si>
    <t>Configure, Integrate and Deliver System</t>
  </si>
  <si>
    <t>System Deployment Plan Completed</t>
  </si>
  <si>
    <t>Conduct System Testing Readiness Review</t>
  </si>
  <si>
    <t>1.5.8.1</t>
  </si>
  <si>
    <t>Construct Tollgate Conducted</t>
  </si>
  <si>
    <t>Accept the Acquired Product</t>
  </si>
  <si>
    <t>Configuration Management</t>
  </si>
  <si>
    <t>Project Quality Assurance</t>
  </si>
  <si>
    <t>Design</t>
  </si>
  <si>
    <t>Build</t>
  </si>
  <si>
    <t>Project Monitoring and Control</t>
  </si>
  <si>
    <t>Provide Measurement Results Based on Project Metrics</t>
  </si>
  <si>
    <t>Estimated Hours</t>
  </si>
  <si>
    <t>Estimated Duration (in weeks)</t>
  </si>
  <si>
    <t>Estimated Start Date</t>
  </si>
  <si>
    <t>Estimated Days</t>
  </si>
  <si>
    <t>Deploy at Site &lt;1&gt;</t>
  </si>
  <si>
    <t>Tailor Project for Project Characteristics</t>
  </si>
  <si>
    <t>Depend</t>
  </si>
  <si>
    <t>Risk Date</t>
  </si>
  <si>
    <t>Asess and Create Procurement Plan for Acquiring Supplier/Products for System Deployment</t>
  </si>
  <si>
    <t>Define Risk</t>
  </si>
  <si>
    <t>Derive Product Requirements</t>
  </si>
  <si>
    <t>Create Project Charter Document</t>
  </si>
  <si>
    <t>Update and Approve (when applicable) Business Case</t>
  </si>
  <si>
    <t>Review Work Product Baseline</t>
  </si>
  <si>
    <t>Customer Requirements Developed</t>
  </si>
  <si>
    <t>Conduct Define Phase Tollgate</t>
  </si>
  <si>
    <t>Derive Customer Requirements</t>
  </si>
  <si>
    <t>Complete Customer Requirements Document</t>
  </si>
  <si>
    <t>Customer Requirements Peer Review</t>
  </si>
  <si>
    <t>Identify Estimation Team</t>
  </si>
  <si>
    <t>Estimate Size, Effort, Cost and Forecast Dates</t>
  </si>
  <si>
    <t>Prepare Estimation Reports</t>
  </si>
  <si>
    <t>Identify Estimation Method</t>
  </si>
  <si>
    <t>Review and Validate Cost Estimates</t>
  </si>
  <si>
    <t>Establish Supplier Agreement</t>
  </si>
  <si>
    <t>Select Suppiers</t>
  </si>
  <si>
    <t>Establish Supplier Agreements</t>
  </si>
  <si>
    <t>Review and Approve Project Plan</t>
  </si>
  <si>
    <t>Review and Approve Project Charter</t>
  </si>
  <si>
    <t>Develop Project Management Plan</t>
  </si>
  <si>
    <t>Develop Scope Management Plan</t>
  </si>
  <si>
    <t>Develop Cost Management Plan</t>
  </si>
  <si>
    <t>Develop Quality Management Plan</t>
  </si>
  <si>
    <t>Develop Human Resource Management Plan</t>
  </si>
  <si>
    <t>Develop Communications Management Plan</t>
  </si>
  <si>
    <t>Develop Risk Management Plan</t>
  </si>
  <si>
    <t>Develop Procurement Management Plan</t>
  </si>
  <si>
    <t>Develop Stakeholder Management Plan</t>
  </si>
  <si>
    <t>Develop Schedule Management Plan</t>
  </si>
  <si>
    <t>Develop Preliminary Project Plan</t>
  </si>
  <si>
    <t>Conduct Project Charter Peer Review</t>
  </si>
  <si>
    <t>Create Preliminary Project Plan</t>
  </si>
  <si>
    <t>Prepare for Preliminary Project Plan Peer Review</t>
  </si>
  <si>
    <t>Conduct Preliminary Project Plan Peer Review</t>
  </si>
  <si>
    <t>Conduct Preliminary Project Peer Plan Review Meeting</t>
  </si>
  <si>
    <t>Preliminary Project Plan Peer Review Follow Up</t>
  </si>
  <si>
    <t>Resolve Modifications from Preliminary Project Plan Peer Review</t>
  </si>
  <si>
    <t>Document and Communicate Preliminary Project Plan Review Results</t>
  </si>
  <si>
    <t>Perform Preliminary Project Plan Verification</t>
  </si>
  <si>
    <t>Analyze Preliminary Project Plan Verification Results</t>
  </si>
  <si>
    <t>Resolve Preliminary Project Plan Feedback</t>
  </si>
  <si>
    <t>Verify Closure of Preliminary Project Plan Feedback</t>
  </si>
  <si>
    <t>Obtain Approval and Baseline Preliminary Project Plan</t>
  </si>
  <si>
    <t>Schedule Review and Approve Preliminary Project Plan Review</t>
  </si>
  <si>
    <t>Conduct Review and Approve Preliminary Project Plan Meeting</t>
  </si>
  <si>
    <t>Review and Log Preliminary Project Plan Feedback</t>
  </si>
  <si>
    <t>1.1.4.1</t>
  </si>
  <si>
    <t>1.1.4.2</t>
  </si>
  <si>
    <t>1.1.4.1.1</t>
  </si>
  <si>
    <t>1.1.4.1.2</t>
  </si>
  <si>
    <t>1.1.4.1.3</t>
  </si>
  <si>
    <t>1.1.4.1.4</t>
  </si>
  <si>
    <t>1.1.4.2.1</t>
  </si>
  <si>
    <t>1.1.4.2.2</t>
  </si>
  <si>
    <t>1.1.4.2.3</t>
  </si>
  <si>
    <t>1.1.4.2.4</t>
  </si>
  <si>
    <t>Analyze Project Charter Verification Results</t>
  </si>
  <si>
    <t>Perform Project Charter Peer Review</t>
  </si>
  <si>
    <t>Analyze Preliminary Project Plan Peer Review</t>
  </si>
  <si>
    <t>Estimated Duration</t>
  </si>
  <si>
    <t>Perform Preliminary Project Plan Peer Review</t>
  </si>
  <si>
    <t>Check Draft Preliminary Project Plan</t>
  </si>
  <si>
    <t>Line
Number</t>
  </si>
  <si>
    <t>1.5.3.5.1</t>
  </si>
  <si>
    <t>1.5.3.5.2</t>
  </si>
  <si>
    <t>1.5.3.5.3</t>
  </si>
  <si>
    <t>1.5.3.5.4</t>
  </si>
  <si>
    <t>1.5.3.5.5</t>
  </si>
  <si>
    <t>1.5.3.5.6</t>
  </si>
  <si>
    <t>1.5.19.11</t>
  </si>
  <si>
    <t>1.3.3.1</t>
  </si>
  <si>
    <t>1.3.3.2</t>
  </si>
  <si>
    <t>1.3.3.3</t>
  </si>
  <si>
    <t>1.3.3.4</t>
  </si>
  <si>
    <t>1.3.3.5</t>
  </si>
  <si>
    <t>1.3.12</t>
  </si>
  <si>
    <t>1.3.20</t>
  </si>
  <si>
    <t>1.4.4.3.1</t>
  </si>
  <si>
    <t>1.4.4.3.2</t>
  </si>
  <si>
    <t>1.4.5.3.8</t>
  </si>
  <si>
    <t>1.4.5.3.9</t>
  </si>
  <si>
    <t>1.5.1.5.1</t>
  </si>
  <si>
    <t>1.5.1.5.2</t>
  </si>
  <si>
    <t>1.5.1.5.3</t>
  </si>
  <si>
    <t>1.5.1.5.4</t>
  </si>
  <si>
    <t>1.5.1.5.5</t>
  </si>
  <si>
    <t>1.5.1.5.6</t>
  </si>
  <si>
    <t>1.5.1.5.7</t>
  </si>
  <si>
    <t>1.5.1.6.1</t>
  </si>
  <si>
    <t>1.5.1.6.2</t>
  </si>
  <si>
    <t>1.5.1.6.3</t>
  </si>
  <si>
    <t>1.5.1.6.4</t>
  </si>
  <si>
    <t>1.5.1.6.5</t>
  </si>
  <si>
    <t>1.5.1.6.6</t>
  </si>
  <si>
    <t>1.5.2.8</t>
  </si>
  <si>
    <t>1.5.2.9</t>
  </si>
  <si>
    <t>1.5.4.1</t>
  </si>
  <si>
    <t>1.5.4.2</t>
  </si>
  <si>
    <t>1.5.4.3</t>
  </si>
  <si>
    <t>1.5.4.9</t>
  </si>
  <si>
    <t>1.5.410</t>
  </si>
  <si>
    <t>1.5.4.11</t>
  </si>
  <si>
    <t>1.5.4.12</t>
  </si>
  <si>
    <t>1.5.4.13</t>
  </si>
  <si>
    <t>1.5.8.2</t>
  </si>
  <si>
    <t>1.5.8.3</t>
  </si>
  <si>
    <t>1.5.8.4</t>
  </si>
  <si>
    <t>1.5.8.5</t>
  </si>
  <si>
    <t>1.5.8.6</t>
  </si>
  <si>
    <t>1.5.8.7</t>
  </si>
  <si>
    <t>1.5.8.8</t>
  </si>
  <si>
    <t>1.5.8.9</t>
  </si>
  <si>
    <t>1.5.8.10</t>
  </si>
  <si>
    <t>1.5.8.11</t>
  </si>
  <si>
    <t>1.5.8.12.1</t>
  </si>
  <si>
    <t>1.5.8.12.2</t>
  </si>
  <si>
    <t>1.5.8.12.3</t>
  </si>
  <si>
    <t>1.5.8.12.4</t>
  </si>
  <si>
    <t>1.5.1.7.1</t>
  </si>
  <si>
    <t>1.6.1.4.1</t>
  </si>
  <si>
    <t>1.6.1.4.2</t>
  </si>
  <si>
    <t>1.6.1.4.3</t>
  </si>
  <si>
    <t>1.6.1.4.4</t>
  </si>
  <si>
    <t>1.6.2.4.1</t>
  </si>
  <si>
    <t>1.6.2.4.2</t>
  </si>
  <si>
    <t>1.6.2.4.3</t>
  </si>
  <si>
    <t>1.6.2.4.4</t>
  </si>
  <si>
    <t>Identify Preliminary Project Plan Peer Review Reviewers</t>
  </si>
  <si>
    <t>Prioritize Product Requirements</t>
  </si>
  <si>
    <t>Identify Project Charter Peer Review Reviewers</t>
  </si>
  <si>
    <t>1.1.3.1.1</t>
  </si>
  <si>
    <t>1.1.3.1.2</t>
  </si>
  <si>
    <t>1.1.3.2.1</t>
  </si>
  <si>
    <t>1.1.3.3.1</t>
  </si>
  <si>
    <t>1.1.3.3.2</t>
  </si>
  <si>
    <t>1.1.3.3.3</t>
  </si>
  <si>
    <t>Cost</t>
  </si>
  <si>
    <t>Blinded Rate</t>
  </si>
  <si>
    <t>Stakeholder</t>
  </si>
  <si>
    <t>PMO Prg. Mgr.</t>
  </si>
  <si>
    <t>Senior Manager,Project Manager,Supplier,Stakeholder,Test Manager[20%],PMO Prg. Mgr.[20%],Operations and Support Manager[20%],System Deployment Manager[20%],Process Engineer[20%],QA Analyst[20%]</t>
  </si>
  <si>
    <t>Percent</t>
  </si>
  <si>
    <t>1.1.3.1.3</t>
  </si>
  <si>
    <t>Schedule Preliminary Project Plan Peer Review Meeting</t>
  </si>
  <si>
    <t>Initiating</t>
  </si>
  <si>
    <t>Scheduled on Portfolio Roadmap</t>
  </si>
  <si>
    <t>Review and Approve Preliminary Project Plan</t>
  </si>
  <si>
    <t>Prepare for Project Charter Peer Review</t>
  </si>
  <si>
    <t>Schedule Project Charter Peer Review Meeting</t>
  </si>
  <si>
    <t>Check Draft Project Charter</t>
  </si>
  <si>
    <t>1.1.3.3.4</t>
  </si>
  <si>
    <t>Conduct Project Charter Peer Review Meeting</t>
  </si>
  <si>
    <t>Analyze Project Charter Plan Peer Review</t>
  </si>
  <si>
    <t>Resolve Project Charter Plan Feedback</t>
  </si>
  <si>
    <t>Project Charter Plan Peer Review Follow Up</t>
  </si>
  <si>
    <t>Resolve Modifications from Project Charter Peer Review</t>
  </si>
  <si>
    <t>Document and Communicate Project Charter Review Results</t>
  </si>
  <si>
    <t>Identify Preliminary Project Plan Reviewers</t>
  </si>
  <si>
    <t>Identify Project Charter Reviewers</t>
  </si>
  <si>
    <t>Schedule Review and Approve Project Charter Review</t>
  </si>
  <si>
    <t>Conduct Review and Approve Project Charter Plan Meeting</t>
  </si>
  <si>
    <t>Review and Log Project Charter Feedback</t>
  </si>
  <si>
    <t>Resolve Project Charter Feedback</t>
  </si>
  <si>
    <t>Verify Closure of Project Charter Feedback</t>
  </si>
  <si>
    <t>Obtain Approval and Baseline Project Charter</t>
  </si>
  <si>
    <t>1.1.6</t>
  </si>
  <si>
    <t>1.1.7</t>
  </si>
  <si>
    <t>1.1.8</t>
  </si>
  <si>
    <t>1.1.9</t>
  </si>
  <si>
    <t>Risk</t>
  </si>
  <si>
    <t>1.3.4.1</t>
  </si>
  <si>
    <t>1.3.2.2.2</t>
  </si>
  <si>
    <t>1.3.2.2.3</t>
  </si>
  <si>
    <t>1.3.2.2.4</t>
  </si>
  <si>
    <t>Identify Define Phase Cost Estimate Reviewers</t>
  </si>
  <si>
    <t>Schedule Review and Approve Define Phase Cost Estimate Review</t>
  </si>
  <si>
    <t>Conduct Review and Approve Define Phase Cost Estimate Plan Meeting</t>
  </si>
  <si>
    <t>Analyze Define Phase Cost Estimate Verification Results</t>
  </si>
  <si>
    <t>Resolve Define Phase Cost Estimate Feedback</t>
  </si>
  <si>
    <t>Verify Closure of Define Phase Cost Estimate Feedback</t>
  </si>
  <si>
    <t>Document and Communicate Define Phase Cost Estimate Review Results</t>
  </si>
  <si>
    <t>Obtain Approval and Baseline Define Phase Cost Estimate</t>
  </si>
  <si>
    <t>1.3.3.6</t>
  </si>
  <si>
    <t>1.3.3.7</t>
  </si>
  <si>
    <t>1.3.3.8</t>
  </si>
  <si>
    <t>1.3.3.9</t>
  </si>
  <si>
    <t>1.3.3.10</t>
  </si>
  <si>
    <t>1.3.3.11</t>
  </si>
  <si>
    <t>1.3.3.12</t>
  </si>
  <si>
    <t>1.3.3.13</t>
  </si>
  <si>
    <t>1.3.3.14</t>
  </si>
  <si>
    <t>1.3.3.15</t>
  </si>
  <si>
    <t>1.3.3.16</t>
  </si>
  <si>
    <t>1.3.3.17</t>
  </si>
  <si>
    <t>1.3.3.18</t>
  </si>
  <si>
    <t>1.3.3.19</t>
  </si>
  <si>
    <t>1.3.3.20</t>
  </si>
  <si>
    <t>1.3.3.21</t>
  </si>
  <si>
    <t>1.3.3.22</t>
  </si>
  <si>
    <t>1.3.3.23</t>
  </si>
  <si>
    <t>1.3.3.24</t>
  </si>
  <si>
    <t>1.3.3.25</t>
  </si>
  <si>
    <t>1.3.3.26</t>
  </si>
  <si>
    <t>1.3.4.2.1</t>
  </si>
  <si>
    <t>1.3.4.3.1</t>
  </si>
  <si>
    <t>1.3.4.3.2</t>
  </si>
  <si>
    <t>1.3.4.3.3</t>
  </si>
  <si>
    <t>1.3.4.3.4</t>
  </si>
  <si>
    <t>Develop Project Plan</t>
  </si>
  <si>
    <t>Resolve Project Plan Feedback</t>
  </si>
  <si>
    <t>Analyze Project Plan Peer Review</t>
  </si>
  <si>
    <t>Prepare for Project Plan Peer Review</t>
  </si>
  <si>
    <t>Identify Project Plan Peer Review Reviewers</t>
  </si>
  <si>
    <t>Check Draft Project Plan</t>
  </si>
  <si>
    <t>Schedule Project Plan Peer Review Meeting</t>
  </si>
  <si>
    <t>Conduct Project Plan Peer Review</t>
  </si>
  <si>
    <t>Conduct Project Peer Plan Review Meeting</t>
  </si>
  <si>
    <t>Project Plan Peer Review Follow Up</t>
  </si>
  <si>
    <t>Resolve Modifications from Project Plan Peer Review</t>
  </si>
  <si>
    <t>Document and Communicate Project Plan Review Results</t>
  </si>
  <si>
    <t>1.3.4.2.2</t>
  </si>
  <si>
    <t>Review and Log Project Plan Peer Review Feedback</t>
  </si>
  <si>
    <t>1.1.3.2.2</t>
  </si>
  <si>
    <t>1.3.4.10</t>
  </si>
  <si>
    <t>1.3.4.11</t>
  </si>
  <si>
    <t>Review and Approve Selection &amp; Define Cost Estimate</t>
  </si>
  <si>
    <t>Schedule Review and Approve Selection &amp; Define Cost Estimate Review</t>
  </si>
  <si>
    <t>Identify Selection &amp; Define Cost Estimate Reviewers</t>
  </si>
  <si>
    <t>Conduct Review and Approve Selection &amp; Define Cost Estimate Plan Meeting</t>
  </si>
  <si>
    <t>Review and Log Selection &amp; Define Cost Estimate Feedback</t>
  </si>
  <si>
    <t>Analyze Selection &amp; Define Cost Estimate Verification Results</t>
  </si>
  <si>
    <t>Resolve Selection &amp; Define Cost Estimate Feedback</t>
  </si>
  <si>
    <t>Verify Closure of Selection &amp; Define Cost Estimate Feedback</t>
  </si>
  <si>
    <t>Document and Communicate Selection &amp; Define Cost Estimate Review Results</t>
  </si>
  <si>
    <t>Obtain Approval and Baseline Selection &amp; Define Cost Estimate</t>
  </si>
  <si>
    <t>Perform Project Plan Peer Review</t>
  </si>
  <si>
    <t>Perform Selection &amp; Define Verification</t>
  </si>
  <si>
    <t>Procure Resources for Selection &amp; Define</t>
  </si>
  <si>
    <t>Define</t>
  </si>
  <si>
    <t>1.4.3.2</t>
  </si>
  <si>
    <t>1.4.3.3</t>
  </si>
  <si>
    <t>1.4.6.10</t>
  </si>
  <si>
    <t>1.4.6.11</t>
  </si>
  <si>
    <t>1.4.6.11.1</t>
  </si>
  <si>
    <t>1.4.6.11.2</t>
  </si>
  <si>
    <t>1.4.6.11.3</t>
  </si>
  <si>
    <t>1.4.6.11.6</t>
  </si>
  <si>
    <t>1.4.6.11.7</t>
  </si>
  <si>
    <t>1.4.6.11.8</t>
  </si>
  <si>
    <t>1.4.6.12</t>
  </si>
  <si>
    <t>1.4.6.13</t>
  </si>
  <si>
    <t>1.4.7.7</t>
  </si>
  <si>
    <t>1.4.7.8</t>
  </si>
  <si>
    <t>1.4.12.7</t>
  </si>
  <si>
    <t>1.4.12.8</t>
  </si>
  <si>
    <t>1.4.12.9</t>
  </si>
  <si>
    <t>1.4.12.10</t>
  </si>
  <si>
    <t>1.4.12.11</t>
  </si>
  <si>
    <t>1.4.12.12</t>
  </si>
  <si>
    <t>1.4.12.13</t>
  </si>
  <si>
    <t>1.4.12.14</t>
  </si>
  <si>
    <t>1.4.12.15</t>
  </si>
  <si>
    <t>1.4.12.16</t>
  </si>
  <si>
    <t>1.4.19</t>
  </si>
  <si>
    <t>1.4.19.1</t>
  </si>
  <si>
    <t>1.4.19.2</t>
  </si>
  <si>
    <t>1.4.19.3</t>
  </si>
  <si>
    <t>1.4.19.4</t>
  </si>
  <si>
    <t>1.4.19.5</t>
  </si>
  <si>
    <t>1.4.19.6</t>
  </si>
  <si>
    <t>1.4.19.7</t>
  </si>
  <si>
    <t>1.4.19.8</t>
  </si>
  <si>
    <t>1.4.19.9</t>
  </si>
  <si>
    <t>1.4.19.10</t>
  </si>
  <si>
    <t>Select Risk</t>
  </si>
  <si>
    <t>Selection</t>
  </si>
  <si>
    <t>COTS</t>
  </si>
  <si>
    <t>Phases</t>
  </si>
  <si>
    <t>APPDev</t>
  </si>
  <si>
    <t>Prepare for Customer Requirements Peer Review</t>
  </si>
  <si>
    <t>Identify Customer Requirements Peer Review Reviewers</t>
  </si>
  <si>
    <t>Check Customer Requirements</t>
  </si>
  <si>
    <t>Schedule Customer Requirements Peer Review Meeting</t>
  </si>
  <si>
    <t>Conduct Customer Requirements Peer Review</t>
  </si>
  <si>
    <t>Conduct Customer Requirements Peer Review Meeting</t>
  </si>
  <si>
    <t>Perform Customer Requirements Verification</t>
  </si>
  <si>
    <t>Identify Customer Requirements Reviewers</t>
  </si>
  <si>
    <t>Schedule Review and Approve Customer Requirements Review</t>
  </si>
  <si>
    <t>Conduct Review and Approve Customer Requirements Meeting</t>
  </si>
  <si>
    <t>Review and Log Customer Requirements Feedback</t>
  </si>
  <si>
    <t>Analyze Customer Requirements Verification Results</t>
  </si>
  <si>
    <t>Resolve Customer Requirements Feedback</t>
  </si>
  <si>
    <t>Verify Closure of Customer Requirements Feedback</t>
  </si>
  <si>
    <t>Document and Communicate Customer Requirements Review Results</t>
  </si>
  <si>
    <t>Obtain Approval and Baseline Customer Requirements</t>
  </si>
  <si>
    <t>Review and Log Define Cost Estimate Feedback</t>
  </si>
  <si>
    <t>Resolve Define  Cost Estimate Feedback</t>
  </si>
  <si>
    <t>Verify Closure of Define  Cost Estimate Feedback</t>
  </si>
  <si>
    <t>Document and Communicate Define  Cost Estimate Review Results</t>
  </si>
  <si>
    <t>Obtain Approval and Baseline Define  Cost Estimate</t>
  </si>
  <si>
    <t xml:space="preserve">Allocate Resources for Define </t>
  </si>
  <si>
    <t>Update Plan(s) for Define, Construct, Test and Deploy s</t>
  </si>
  <si>
    <t>Development Process Design Document</t>
  </si>
  <si>
    <t>Develop Project Schedule for Planning</t>
  </si>
  <si>
    <t>Estimate Effort for Planning</t>
  </si>
  <si>
    <t>1.1.8.1</t>
  </si>
  <si>
    <t>1.1.8.2</t>
  </si>
  <si>
    <t>1.1.10</t>
  </si>
  <si>
    <t>Confirm Planning Activities and Task</t>
  </si>
  <si>
    <t>Develop and Release RFI</t>
  </si>
  <si>
    <t>Develop and Release RFP</t>
  </si>
  <si>
    <t>Review Plan(s) for Define, Test and Deplay</t>
  </si>
  <si>
    <t>Initiating Completed</t>
  </si>
  <si>
    <t>Initiating Risk</t>
  </si>
  <si>
    <t>PlanningTollgate Review</t>
  </si>
  <si>
    <t>Prepare for PlanningPhase Tollgate Review</t>
  </si>
  <si>
    <t>Conduct PlanningPhase Tollgate</t>
  </si>
  <si>
    <t>Prepare PlanningTollgate Review Report</t>
  </si>
  <si>
    <t>1.4.3.1</t>
  </si>
  <si>
    <t>1.4.6.14</t>
  </si>
  <si>
    <t>1.4.6.15</t>
  </si>
  <si>
    <t>1.4.6.16</t>
  </si>
  <si>
    <t>1.4.6.17</t>
  </si>
  <si>
    <t>1.4.6.18</t>
  </si>
  <si>
    <t>1.4.6.19</t>
  </si>
  <si>
    <t>1.4.6.20</t>
  </si>
  <si>
    <t>1.5.3.1.1</t>
  </si>
  <si>
    <t>1.5.3.1.2</t>
  </si>
  <si>
    <t>1.5.3.1.3</t>
  </si>
  <si>
    <t>1.5.3.1.4</t>
  </si>
  <si>
    <t>1.5.3.2.1</t>
  </si>
  <si>
    <t>1.5.3.2.2</t>
  </si>
  <si>
    <t>1.5.3.2.3</t>
  </si>
  <si>
    <t>1.5.3.2.4</t>
  </si>
  <si>
    <t>Prepare for Product Requirements Peer Review</t>
  </si>
  <si>
    <t>Identify Product Requirements Review Reviewers</t>
  </si>
  <si>
    <t>Check Draft Product Requirements</t>
  </si>
  <si>
    <t>Schedule Product Requirements Peer Review Meeting</t>
  </si>
  <si>
    <t>Conduct Product Requirements Peer Review</t>
  </si>
  <si>
    <t>Conduct Product Requirements Plan Review Meeting</t>
  </si>
  <si>
    <t>Review and Log Product Requirements Peer Review Feedback</t>
  </si>
  <si>
    <t>Analyze Product Requirements Peer Review</t>
  </si>
  <si>
    <t>Resolve Product Requirements Feedback</t>
  </si>
  <si>
    <t>Product Requirements Peer Review Follow Up</t>
  </si>
  <si>
    <t>Resolve Modifications from Product Requirements Peer Review</t>
  </si>
  <si>
    <t>Document and Communicate Product Requirements Review Results</t>
  </si>
  <si>
    <t>1.5.6.1</t>
  </si>
  <si>
    <t>1.5.6.1.1</t>
  </si>
  <si>
    <t>1.5.6.1.2</t>
  </si>
  <si>
    <t>1.5.6.1.3</t>
  </si>
  <si>
    <t>1.5.6.2</t>
  </si>
  <si>
    <t>1.5.6.2.1</t>
  </si>
  <si>
    <t>1.5.6.2.2</t>
  </si>
  <si>
    <t>1.5.6.3</t>
  </si>
  <si>
    <t>1.5.6.3.1</t>
  </si>
  <si>
    <t>1.5.6.3.2</t>
  </si>
  <si>
    <t>1.5.6.3.3</t>
  </si>
  <si>
    <t>1.5.6.3.4</t>
  </si>
  <si>
    <t>Review and Approve Product Requirements</t>
  </si>
  <si>
    <t>Conduct Review and Approve Product Requirementsn Review Meeting</t>
  </si>
  <si>
    <t>Perform Product Requirements Verification</t>
  </si>
  <si>
    <t>Identify Product Requirements  Reviewers</t>
  </si>
  <si>
    <t>Schedule Review and Approve Product Requirements Review</t>
  </si>
  <si>
    <t>Review and Log Product Requirements Feedback</t>
  </si>
  <si>
    <t>Analyze Product Requirements Verification Results</t>
  </si>
  <si>
    <t>Review and Approve Customer Requirements</t>
  </si>
  <si>
    <t>Product Requirements Peer Review</t>
  </si>
  <si>
    <t>1.5.7.1</t>
  </si>
  <si>
    <t>1.5.7.2</t>
  </si>
  <si>
    <t>1.5.7.3</t>
  </si>
  <si>
    <t>1.5.7.4</t>
  </si>
  <si>
    <t>1.5.7.5</t>
  </si>
  <si>
    <t>(Feature) Vinca Real Time Data Load</t>
  </si>
  <si>
    <t>(Feature) Vinca Test Data Extract</t>
  </si>
  <si>
    <t xml:space="preserve">(Feature) </t>
  </si>
  <si>
    <t>(EPIC) Akron Accounts Receivable</t>
  </si>
  <si>
    <t>(EPIC) Historical Data Repository</t>
  </si>
  <si>
    <t>(Feature) Akron Historical Data Repository</t>
  </si>
  <si>
    <t>(Feature) CA, MN Historical Data Repository</t>
  </si>
  <si>
    <t>(EPIC) Vinca Data</t>
  </si>
  <si>
    <t>(EPIC) Epicor Pilot Env.</t>
  </si>
  <si>
    <t>(Feature) Build Pilot Env.</t>
  </si>
  <si>
    <t>(Feature) Load Pilot Data</t>
  </si>
  <si>
    <t>(Feature) Configure Pilot</t>
  </si>
  <si>
    <t>Construct</t>
  </si>
  <si>
    <t>Supplier Lead[60%]</t>
  </si>
  <si>
    <t>Project Manager, Test Manager,Supplier,System Deployment Manager</t>
  </si>
  <si>
    <t>Test Manager,System Deployment Manager,Operations and Support Manager,QA Analyst,PMO Prg. Mgr,Project Manager,Senior Manager[40%],End-users</t>
  </si>
  <si>
    <t>1.2.1.1.1</t>
  </si>
  <si>
    <t>1.2.1.1.2</t>
  </si>
  <si>
    <t>1.2.1.1.3</t>
  </si>
  <si>
    <t>1.2.1.1.4</t>
  </si>
  <si>
    <t>1.2.1.1.5</t>
  </si>
  <si>
    <t>1.2.2.1.1</t>
  </si>
  <si>
    <t>1.2.2.1.2</t>
  </si>
  <si>
    <t>1.2.2.1.3</t>
  </si>
  <si>
    <t>1.2.2.1.4</t>
  </si>
  <si>
    <t>1.2.2.1.5</t>
  </si>
  <si>
    <t>Incremental</t>
  </si>
  <si>
    <t>Planning</t>
  </si>
  <si>
    <t>Planning Completed</t>
  </si>
  <si>
    <t>QA Test</t>
  </si>
  <si>
    <t>QA TEst</t>
  </si>
  <si>
    <t>Planning Risk</t>
  </si>
  <si>
    <t>Develop Data Design</t>
  </si>
  <si>
    <t>Develop Security Design</t>
  </si>
  <si>
    <t>Formall Business Requirements Document Review</t>
  </si>
  <si>
    <t>Perform Business Requirements Document Verification</t>
  </si>
  <si>
    <t>Identify Business Requirements Document  Reviewers</t>
  </si>
  <si>
    <t>Schedule Review and ApproveBusiness Requirements Document Review</t>
  </si>
  <si>
    <t>Conduct Review and ApproveBusiness Requirements Document Review Meeting</t>
  </si>
  <si>
    <t>Review and Log Business Requirements Document Feedback</t>
  </si>
  <si>
    <t>Analyze Business Requirements Document Verification Results</t>
  </si>
  <si>
    <t>Resolve Business Requirements Document Feedback</t>
  </si>
  <si>
    <t>Verify Closure of Business Requirements Document Feedback</t>
  </si>
  <si>
    <t>Document and Communicate Business Requirements Document Results</t>
  </si>
  <si>
    <t>Obtain Approval and Baseline Business Requirements Document</t>
  </si>
  <si>
    <t>Release2</t>
  </si>
  <si>
    <t>Release1</t>
  </si>
  <si>
    <t>Develop Product Requirements (Features)</t>
  </si>
  <si>
    <t>Update Customer Requirements</t>
  </si>
  <si>
    <t>Architectural Design Peer Review</t>
  </si>
  <si>
    <t>Prepare for Architectural Design Peer Review</t>
  </si>
  <si>
    <t>Conduct Architectural Design Peer Review</t>
  </si>
  <si>
    <t>Analyze Architectural Design Plan Peer Review</t>
  </si>
  <si>
    <t>Create IT Standards Bill of Material</t>
  </si>
  <si>
    <t>Review and Approve Architectural Design and Bill of Material</t>
  </si>
  <si>
    <t>Perform Architectural Design and Bill of Material Verification</t>
  </si>
  <si>
    <t>Analyze Architectural Design and Bill of Material Verification Results</t>
  </si>
  <si>
    <t>Bill of Material Approved</t>
  </si>
  <si>
    <t>Conduct Selection Tollgate</t>
  </si>
  <si>
    <t>Close Selection Tollgate Observations</t>
  </si>
  <si>
    <t>Estmate Size, Effort, Cost and Forecast Dates</t>
  </si>
  <si>
    <t>Ensure Review and Validation of Cost Estimates</t>
  </si>
  <si>
    <t>Prepare Estimation Report</t>
  </si>
  <si>
    <t>Update Product Quality Plan</t>
  </si>
  <si>
    <t>Set Project Performance Objectives</t>
  </si>
  <si>
    <t>Derive Objectives for Life Cycle Phases</t>
  </si>
  <si>
    <t>Review of Process Performance Capabilites</t>
  </si>
  <si>
    <t>Review Product Quality Plan</t>
  </si>
  <si>
    <t>Review and Approve Final Project Plan</t>
  </si>
  <si>
    <t>Resolve Final Project Plan Feedback</t>
  </si>
  <si>
    <t>Verify Closure of  Final Project Plan Feedback</t>
  </si>
  <si>
    <t>Document and Communicate  Final Project Plan Review Results</t>
  </si>
  <si>
    <t>Obtain Approval and Baseline Final Project Plan</t>
  </si>
  <si>
    <t>Perform Final Project Plan Verification</t>
  </si>
  <si>
    <t>Analyze Final Project Plan Verification Results</t>
  </si>
  <si>
    <t>Update Final Project Plan</t>
  </si>
  <si>
    <t>Document QA Plan</t>
  </si>
  <si>
    <t>Perform User Acceptance Test Plan Peer Review</t>
  </si>
  <si>
    <t>Prepare for User Acceptance Test Plan Peer Review</t>
  </si>
  <si>
    <t>Identify User Acceptance Test Plan Peer Review Reviewers</t>
  </si>
  <si>
    <t>Check Draft User Acceptance Test Plan</t>
  </si>
  <si>
    <t>Schedule User Acceptance Test Plan Peer Review Meeting</t>
  </si>
  <si>
    <t>Conduct User Acceptance Test Plan Peer Review</t>
  </si>
  <si>
    <t>Conduct User Acceptance Test Plan Plan Review Meeting</t>
  </si>
  <si>
    <t>Review and Log User Acceptance Test Plan Peer Review Feedback</t>
  </si>
  <si>
    <t>Analyze User Acceptance Test Plan Peer Review</t>
  </si>
  <si>
    <t>Resolve User Acceptance Test Plan Feedback</t>
  </si>
  <si>
    <t>User Acceptance Test Plan Peer Review Follow Up</t>
  </si>
  <si>
    <t>Resolve Modifications from User Acceptance Test Plan Peer Review</t>
  </si>
  <si>
    <t>Document and Communicate User Acceptance Test Plan Review Results</t>
  </si>
  <si>
    <t>Review and Approve User Acceptance Test Plan</t>
  </si>
  <si>
    <t>Perform User Acceptance Test Plan Verification</t>
  </si>
  <si>
    <t>Identify User Acceptance Test Plan Reviewers</t>
  </si>
  <si>
    <t>Schedule Review and Approve User Acceptance Test Plan Review</t>
  </si>
  <si>
    <t>Conduct Review and Approve User Acceptance Test Plan Plan Meeting</t>
  </si>
  <si>
    <t>Review and Log User Acceptance Test Plan Feedback</t>
  </si>
  <si>
    <t>Analyze User Acceptance Test Plan Verification Results</t>
  </si>
  <si>
    <t>Verify Closure of User Acceptance Test Plan Feedback</t>
  </si>
  <si>
    <t>Obtain Approval and User Acceptance Test Plan</t>
  </si>
  <si>
    <t>1.8.7.1</t>
  </si>
  <si>
    <t>1.8.7.2</t>
  </si>
  <si>
    <t>1.8.7.3</t>
  </si>
  <si>
    <t>1.8.7.1.1</t>
  </si>
  <si>
    <t>1.8.7.1.2</t>
  </si>
  <si>
    <t>1.8.7.1.3</t>
  </si>
  <si>
    <t>1.8.7.2.1</t>
  </si>
  <si>
    <t>1.8.7.2.2</t>
  </si>
  <si>
    <t>1.8.7.3.1</t>
  </si>
  <si>
    <t>1.8.7.3.2</t>
  </si>
  <si>
    <t>1.8.7.3.3</t>
  </si>
  <si>
    <t>1.8.7.3.4</t>
  </si>
  <si>
    <t>1.8.8.2</t>
  </si>
  <si>
    <t>1.8.8.1.1</t>
  </si>
  <si>
    <t>1.8.8.1.2</t>
  </si>
  <si>
    <t>1.8.8.1.3</t>
  </si>
  <si>
    <t>1.8.8.1.4</t>
  </si>
  <si>
    <t>1.8.8.2.1</t>
  </si>
  <si>
    <t>1.8.8.2.2</t>
  </si>
  <si>
    <t>1.8.8.2.3</t>
  </si>
  <si>
    <t>1.8.8.2.4</t>
  </si>
  <si>
    <t>Update User Acceptance Test Case References in RTM</t>
  </si>
  <si>
    <t>Document User Acceptance Test Cases</t>
  </si>
  <si>
    <t>Develop User Acceptance Test Cases</t>
  </si>
  <si>
    <t>Perform User Acceptance Test Cases Peer Review</t>
  </si>
  <si>
    <t>Prepare for User Acceptance Cases Plan Peer Review</t>
  </si>
  <si>
    <t>Identify User Acceptance Test Cases Peer Review Reviewers</t>
  </si>
  <si>
    <t>Check Draft User Acceptance Test Cases</t>
  </si>
  <si>
    <t>Schedule User Acceptance Test Cases Peer Review Meeting</t>
  </si>
  <si>
    <t>Conduct User Acceptance Test Cases Peer Review</t>
  </si>
  <si>
    <t>Conduct User Acceptance Test Cases Review Meeting</t>
  </si>
  <si>
    <t>Review and Log User Acceptance Test Cases Peer Review Feedback</t>
  </si>
  <si>
    <t>Analyze User Acceptance Test Cases Peer Review</t>
  </si>
  <si>
    <t>Resolve User Acceptance Test Cases Feedback</t>
  </si>
  <si>
    <t>User Acceptance Test Cases Peer Review Follow Up</t>
  </si>
  <si>
    <t>Resolve Modifications from User Acceptance Test Cases Peer Review</t>
  </si>
  <si>
    <t>Document and Communicate User Acceptance Test Cases Review Results</t>
  </si>
  <si>
    <t>Review and Approve User Acceptance Test Cases</t>
  </si>
  <si>
    <t>Perform User Acceptance Test Cases Verification</t>
  </si>
  <si>
    <t>Identify User Acceptance Test Cases Reviewers</t>
  </si>
  <si>
    <t>Schedule Review and Approve User Acceptance Test Cases Review</t>
  </si>
  <si>
    <t>Conduct Review and Approve User Acceptance Test Cases Plan Meeting</t>
  </si>
  <si>
    <t>Review and Log User Acceptance Test Cases Feedback</t>
  </si>
  <si>
    <t>Analyze User Acceptance Test Cases Verification Results</t>
  </si>
  <si>
    <t>Verify Closure of User Acceptance Test Cases Feedback</t>
  </si>
  <si>
    <t>Obtain Approval and User Acceptance Test Cases</t>
  </si>
  <si>
    <t>Prepare for Non-Functional Cases Plan Peer Review</t>
  </si>
  <si>
    <t>Identify Non-Functional Test Cases Peer Review Reviewers</t>
  </si>
  <si>
    <t>Check Draft Non-Functional Test Cases</t>
  </si>
  <si>
    <t>Schedule Non-Functional Test Cases Peer Review Meeting</t>
  </si>
  <si>
    <t>Conduct Non-Functional Test Cases Peer Review</t>
  </si>
  <si>
    <t>Conduct Non-Functional Test Cases Review Meeting</t>
  </si>
  <si>
    <t>Review and Log Non-Functional Test Cases Peer Review Feedback</t>
  </si>
  <si>
    <t>Analyze Non-Functional Test Cases Peer Review</t>
  </si>
  <si>
    <t>Resolve Non-Functional Test Cases Feedback</t>
  </si>
  <si>
    <t>Non-Functional Test Cases Peer Review Follow Up</t>
  </si>
  <si>
    <t>Resolve Modifications from Non-Functional Test Cases Peer Review</t>
  </si>
  <si>
    <t>Document and Communicate Non-Functional Test Cases Review Results</t>
  </si>
  <si>
    <t>Review and Approve Non-Functional Test Cases</t>
  </si>
  <si>
    <t>Perform Non-Functional Test Cases Verification</t>
  </si>
  <si>
    <t>Identify Non-Functional Test Cases Reviewers</t>
  </si>
  <si>
    <t>Schedule Review and Approve Non-Functional Test Cases Review</t>
  </si>
  <si>
    <t>Conduct Review and Approve Non-Functional Test Cases Plan Meeting</t>
  </si>
  <si>
    <t>Review and Log Non-Functional Test Cases Feedback</t>
  </si>
  <si>
    <t>Analyze Non-Functional Test Cases Verification Results</t>
  </si>
  <si>
    <t>Verify Closure of Non-Functional Test Cases Feedback</t>
  </si>
  <si>
    <t>Obtain Approval and Non-Functional Test Cases</t>
  </si>
  <si>
    <t>Perform Non-Functional Test Cases Peer Review</t>
  </si>
  <si>
    <t>Document System Test Plan</t>
  </si>
  <si>
    <t>Identify System Test Plan Peer Review Reviewers</t>
  </si>
  <si>
    <t>Check Draft System Test Plan</t>
  </si>
  <si>
    <t>Schedule System Test Plan Peer Review Meeting</t>
  </si>
  <si>
    <t>Conduct System Test Plan Peer Review</t>
  </si>
  <si>
    <t>Conduct System Test Plan Review Meeting</t>
  </si>
  <si>
    <t>Analyze System Test Plan Peer Review</t>
  </si>
  <si>
    <t>Review and Approve System Test Plan</t>
  </si>
  <si>
    <t>Perform System Test Plan Verification</t>
  </si>
  <si>
    <t>Identify System Test Plan Reviewers</t>
  </si>
  <si>
    <t>Schedule Review and Approve System Test Plan Review</t>
  </si>
  <si>
    <t>Conduct Review and Approve System Test Plan Plan Meeting</t>
  </si>
  <si>
    <t>Review and Log System Test Plan Feedback</t>
  </si>
  <si>
    <t>Analyze System Test Plan Verification Results</t>
  </si>
  <si>
    <t>Resolve System Test Plan Feedback</t>
  </si>
  <si>
    <t>Verify Closure of System Test Plan Feedback</t>
  </si>
  <si>
    <t>Document and Communicate System Test Plan Review Results</t>
  </si>
  <si>
    <t>Obtain Approval and System Test Plan</t>
  </si>
  <si>
    <t>Perform System Test Plan Peer Review</t>
  </si>
  <si>
    <t>Review and Log System Test Plan Peer Review Feedback</t>
  </si>
  <si>
    <t>System Test Plan Peer Review Follow Up</t>
  </si>
  <si>
    <t>Resolve Modifications from System Test Plan Peer Review</t>
  </si>
  <si>
    <t>1.8.10</t>
  </si>
  <si>
    <t>1.8.11</t>
  </si>
  <si>
    <t>1.8.12</t>
  </si>
  <si>
    <t>Perform System Test Cases Peer Review</t>
  </si>
  <si>
    <t>Identify System Test Cases Peer Review Reviewers</t>
  </si>
  <si>
    <t>Check Draft System Test Cases</t>
  </si>
  <si>
    <t>Schedule System Test Cases Peer Review Meeting</t>
  </si>
  <si>
    <t>Conduct System Test Cases Peer Review</t>
  </si>
  <si>
    <t>Review and Log System Test Cases Peer Review Feedback</t>
  </si>
  <si>
    <t>Conduct System Test Cases Review Meeting</t>
  </si>
  <si>
    <t>Analyze System Test Cases Peer Review</t>
  </si>
  <si>
    <t>Resolve System Test Cases Feedback</t>
  </si>
  <si>
    <t>System Test Cases Peer Review Follow Up</t>
  </si>
  <si>
    <t>Resolve Modifications from System Test Cases Peer Review</t>
  </si>
  <si>
    <t>Document and Communicate System Test Cases Review Results</t>
  </si>
  <si>
    <t>Review and Approve System Test Cases</t>
  </si>
  <si>
    <t>Perform System Test Cases Verification</t>
  </si>
  <si>
    <t>Identify System Test Cases Reviewers</t>
  </si>
  <si>
    <t>Schedule Review and Approve System Test Cases Review</t>
  </si>
  <si>
    <t>Conduct Review and Approve System Test Cases Meeting</t>
  </si>
  <si>
    <t>Review and Log System Test Cases Feedback</t>
  </si>
  <si>
    <t>Analyze System Test Cases Verification Results</t>
  </si>
  <si>
    <t>Verify Closure of System Test Cases Feedback</t>
  </si>
  <si>
    <t>Obtain Approval and System Test Cases</t>
  </si>
  <si>
    <t>1.8.13</t>
  </si>
  <si>
    <t>Document Site Deployment Plan</t>
  </si>
  <si>
    <t>Develop Site Deployment Plan</t>
  </si>
  <si>
    <t>1.8.13.1</t>
  </si>
  <si>
    <t>1.8.13.2</t>
  </si>
  <si>
    <t>1.8.13.2.1</t>
  </si>
  <si>
    <t>1.8.13.2.2</t>
  </si>
  <si>
    <t>1.8.13.2.3</t>
  </si>
  <si>
    <t>1.8.13.2.4</t>
  </si>
  <si>
    <t>1.8.13.2.5</t>
  </si>
  <si>
    <t>1.8.13.2.6</t>
  </si>
  <si>
    <t>1.8.13.2.7</t>
  </si>
  <si>
    <t>1.8.13.3</t>
  </si>
  <si>
    <t>1.8.14</t>
  </si>
  <si>
    <t>1.8.14.3</t>
  </si>
  <si>
    <t>1.8.14.3.1</t>
  </si>
  <si>
    <t>1.8.14.3.2</t>
  </si>
  <si>
    <t>1.8.14.3.3</t>
  </si>
  <si>
    <t>1.8.14.3.4</t>
  </si>
  <si>
    <t>1.8.15</t>
  </si>
  <si>
    <t>1.8.15.1</t>
  </si>
  <si>
    <t>1.8.16.2</t>
  </si>
  <si>
    <t>1.8.16.2.1</t>
  </si>
  <si>
    <t>1.8.16.2.2</t>
  </si>
  <si>
    <t>1.8.16.2.3</t>
  </si>
  <si>
    <t>Prepare for System Test Cases Peer Review</t>
  </si>
  <si>
    <t>1.8.16</t>
  </si>
  <si>
    <t>1.8.16.1</t>
  </si>
  <si>
    <t>Document User Acceptance Test Plan</t>
  </si>
  <si>
    <t>Update Non-Functional Test Case References in Requirements Traceability Matrix</t>
  </si>
  <si>
    <t>Develop System Test Plan</t>
  </si>
  <si>
    <t>Prepare for System Test Plan Peer Review</t>
  </si>
  <si>
    <t>Develop Pilot Security Plan</t>
  </si>
  <si>
    <t>Develop Pilot Data Conversion and Load Plan</t>
  </si>
  <si>
    <t>Develop Pilot  Deployment Schedule</t>
  </si>
  <si>
    <t>Develop Pilot Operations, Maintenance and Support Plan</t>
  </si>
  <si>
    <t>Develop Pilot  Test Plans</t>
  </si>
  <si>
    <t>Develop Pilot  Application Disaster Recovery Plan for the Site</t>
  </si>
  <si>
    <t>Document Pilot Deployment Plan</t>
  </si>
  <si>
    <t>Identify Pilot  Deployment Plan Peer Review Reviewers</t>
  </si>
  <si>
    <t>Check Draft Pilot Deployment Plan</t>
  </si>
  <si>
    <t>Schedule Pilot Deployment Plan Peer Review Meeting</t>
  </si>
  <si>
    <t>Conduct Pilot Deployment Plan Peer Review</t>
  </si>
  <si>
    <t>Prepare for Pilot Deployment Plan Peer Review</t>
  </si>
  <si>
    <t>1.8.13.1.1</t>
  </si>
  <si>
    <t>1.8.13.1.2</t>
  </si>
  <si>
    <t>1.8.13.1.3</t>
  </si>
  <si>
    <t>1.8.13.3.1</t>
  </si>
  <si>
    <t>1.8.13.3.2</t>
  </si>
  <si>
    <t>1.8.13.3.2.1</t>
  </si>
  <si>
    <t>1.8.13.3.2.2</t>
  </si>
  <si>
    <t>Conduct Pilot Deployment Plan Review Meeting</t>
  </si>
  <si>
    <t>Review and Log Pilot Deployment Plan Peer Review Feedback</t>
  </si>
  <si>
    <t>Analyze Pilot Deployment Plan Peer Review</t>
  </si>
  <si>
    <t>Perform Pilot Deployment Plan Peer Review</t>
  </si>
  <si>
    <t>Resolve Pilot Deployment Plan Feedback</t>
  </si>
  <si>
    <t>Pilot Deployment Plan Peer Review Follow Up</t>
  </si>
  <si>
    <t>Resolve Modifications from Pilot Deployment Plan Peer Review</t>
  </si>
  <si>
    <t>Document and Communicate Pilot Deployment Plan Peer Review Results</t>
  </si>
  <si>
    <t>Review and Approve Pilot Deployment Plan</t>
  </si>
  <si>
    <t>Perform Pilot Deployment Plan Verification</t>
  </si>
  <si>
    <t>Identify Pilot Deployment Plan Reviewers</t>
  </si>
  <si>
    <t>Schedule Review and Approve Pilot Deployment Plan Review</t>
  </si>
  <si>
    <t>Conduct Review and Approve Pilot Deployment Plan Meeting</t>
  </si>
  <si>
    <t>Review and Log Pilot Deployment Plan Feedback</t>
  </si>
  <si>
    <t>Analyze Pilot Deployment Plan Verification Results</t>
  </si>
  <si>
    <t>Verify Closure of Pilot Deployment Plan Feedback</t>
  </si>
  <si>
    <t>Document and Communicate Pilot Deployment Plans Review Results</t>
  </si>
  <si>
    <t>Obtain Approval and Pilot Deployment Plan</t>
  </si>
  <si>
    <t>DevelopSite Security Plan</t>
  </si>
  <si>
    <t>Develop Site Data Conversion and Load Plan</t>
  </si>
  <si>
    <t>Develop Site Test Plans</t>
  </si>
  <si>
    <t>Develop Site Operations, Maintenance and Support Plan</t>
  </si>
  <si>
    <t>Develop Site Application Disaster Recovery Plan</t>
  </si>
  <si>
    <t>1.8.13.4</t>
  </si>
  <si>
    <t>1.8.13.4.1</t>
  </si>
  <si>
    <t>1.8.13.4.2</t>
  </si>
  <si>
    <t>1.8.13.4.3</t>
  </si>
  <si>
    <t>1.8.13.4.4</t>
  </si>
  <si>
    <t>1.8.13.5</t>
  </si>
  <si>
    <t>1.8.13.5.2</t>
  </si>
  <si>
    <t>1.8.13.5.3</t>
  </si>
  <si>
    <t>1.8.13.5.4</t>
  </si>
  <si>
    <t>1.8.13.5.5</t>
  </si>
  <si>
    <t>1.8.13.5.6</t>
  </si>
  <si>
    <t>1.8.13.5.7</t>
  </si>
  <si>
    <t>1.8.13.5.1</t>
  </si>
  <si>
    <t>1.8.13.6</t>
  </si>
  <si>
    <t>1.8.13.7</t>
  </si>
  <si>
    <t>Document System Deployment Plan</t>
  </si>
  <si>
    <t>1.8.15.2</t>
  </si>
  <si>
    <t>1.8.15.3</t>
  </si>
  <si>
    <t>1.8.15.4</t>
  </si>
  <si>
    <t>1.8.15.5</t>
  </si>
  <si>
    <t>1.8.15.6</t>
  </si>
  <si>
    <t>1.8.16.1.1</t>
  </si>
  <si>
    <t>Apply Inftrastructure Changes</t>
  </si>
  <si>
    <t>Convent and Migrate Data</t>
  </si>
  <si>
    <t>Verity Test Environment</t>
  </si>
  <si>
    <t>1.8.16.1.2</t>
  </si>
  <si>
    <t>1.8.16.1.3</t>
  </si>
  <si>
    <t>1.8.16.1.4</t>
  </si>
  <si>
    <t>1.8.16.1.5</t>
  </si>
  <si>
    <t>1.8.16.1.6</t>
  </si>
  <si>
    <t>1.8.16.1.7</t>
  </si>
  <si>
    <t>Obtain Approval and Check-in System Documentation, SC and Installation Guide</t>
  </si>
  <si>
    <t>Conduct system test readiness review meeting</t>
  </si>
  <si>
    <t>Willow will will</t>
  </si>
  <si>
    <t>Update Define Plan(s) for Construct, Test and Deploy Phases</t>
  </si>
  <si>
    <t>1.8.16.3</t>
  </si>
  <si>
    <t>1.8.16.4</t>
  </si>
  <si>
    <t>1.5.7.2.1</t>
  </si>
  <si>
    <t>1.5.7.2.2</t>
  </si>
  <si>
    <t>1.5.7.2.3</t>
  </si>
  <si>
    <t>1.5.7.2.4</t>
  </si>
  <si>
    <t>1.5.7.2.5</t>
  </si>
  <si>
    <t>1.5.7.1.1</t>
  </si>
  <si>
    <t>1.5.7.1.2</t>
  </si>
  <si>
    <t>1.5.7.1.3</t>
  </si>
  <si>
    <t>1.5.7.1.4</t>
  </si>
  <si>
    <t>Update Requirements Traceability Matrix</t>
  </si>
  <si>
    <t>Check-In Test Scripts and Requirements Traceability Matrix</t>
  </si>
  <si>
    <t xml:space="preserve"> Define Tollgate Conducted</t>
  </si>
  <si>
    <t xml:space="preserve"> Design</t>
  </si>
  <si>
    <t xml:space="preserve"> Construct </t>
  </si>
  <si>
    <t xml:space="preserve"> Test</t>
  </si>
  <si>
    <t xml:space="preserve"> Deploy</t>
  </si>
  <si>
    <t>Project Schedule for  Template</t>
  </si>
  <si>
    <t xml:space="preserve">Estimate Effort for  Selection &amp; Define </t>
  </si>
  <si>
    <t>Conduct  Selection Review</t>
  </si>
  <si>
    <t xml:space="preserve"> Select Tollgate Conducted</t>
  </si>
  <si>
    <t>Project Type</t>
  </si>
  <si>
    <t>COTS/SaaS</t>
  </si>
  <si>
    <t>Close</t>
  </si>
  <si>
    <t>Identify Stakeholders</t>
  </si>
  <si>
    <t>Process Description Capturing</t>
  </si>
  <si>
    <t>Develop Customer Requirements</t>
  </si>
  <si>
    <t>Establish Product and Product Component Requirements</t>
  </si>
  <si>
    <t>Derived product requirements</t>
  </si>
  <si>
    <t>Prioritize requirements</t>
  </si>
  <si>
    <t>Derive system requirements</t>
  </si>
  <si>
    <t>Prioritize system requirements</t>
  </si>
  <si>
    <t>Allocate product component requirements</t>
  </si>
  <si>
    <t>Identify interface requirements</t>
  </si>
  <si>
    <t>Analyze Customer Requirement Peer Review</t>
  </si>
  <si>
    <t>Resolve Customer Requirement Feedback</t>
  </si>
  <si>
    <t>Customer Requirement Peer Review Follow Up</t>
  </si>
  <si>
    <t>Document and Communicate Customer RequirementReview Results</t>
  </si>
  <si>
    <t>Resolve Modifications from Customer Requirement Peer Review</t>
  </si>
  <si>
    <t>Reconcile Work and Resource Levels</t>
  </si>
  <si>
    <t>Obtain Plan Commitment</t>
  </si>
  <si>
    <t>Planning Cost</t>
  </si>
  <si>
    <t>Start Date</t>
  </si>
  <si>
    <t>End Date</t>
  </si>
  <si>
    <t>Planning Schedule</t>
  </si>
  <si>
    <t>Project Plan Peer Review</t>
  </si>
  <si>
    <t>Check Project Plan</t>
  </si>
  <si>
    <t>Conduct Project Plan Peer Review Meeting</t>
  </si>
  <si>
    <t>Review and Log Project Plan Feedback</t>
  </si>
  <si>
    <t>1.3.2.3.1</t>
  </si>
  <si>
    <t>1.3.2.3.2</t>
  </si>
  <si>
    <t>1.3.2.3.3</t>
  </si>
  <si>
    <t>1.3.2.3.4</t>
  </si>
  <si>
    <t>1.3.3.1.1</t>
  </si>
  <si>
    <t>1.3.3.1.2</t>
  </si>
  <si>
    <t>1.3.3.1.3</t>
  </si>
  <si>
    <t>1.3.3.1.4</t>
  </si>
  <si>
    <t>1.3.3.2.1</t>
  </si>
  <si>
    <t>1.3.3.2.2</t>
  </si>
  <si>
    <t>1.3.3.2.3</t>
  </si>
  <si>
    <t>1.3.3.2.4</t>
  </si>
  <si>
    <t>Perform Project Plan Verification</t>
  </si>
  <si>
    <t>Identify Project Plan Reviewers</t>
  </si>
  <si>
    <t>Schedule Review and Approve Project Plan Review</t>
  </si>
  <si>
    <t>Conduct Review and Approve Project Plan Meeting</t>
  </si>
  <si>
    <t>Analyze Project Plan Verification Results</t>
  </si>
  <si>
    <t>Review Plans that Affect the Project</t>
  </si>
  <si>
    <t>Cost Gap</t>
  </si>
  <si>
    <t>Projected Cost</t>
  </si>
  <si>
    <t>Estimated Cost</t>
  </si>
  <si>
    <t>Coordinate and Collaborate with Relevant Stakeholders (User Story)</t>
  </si>
  <si>
    <t>Align Measurement and Analysis Activities (User Story)</t>
  </si>
  <si>
    <t>Establish Estimates (User Story)</t>
  </si>
  <si>
    <t>Develop a Project Plan (User Story)</t>
  </si>
  <si>
    <t>Obtain Commitment to the Plan (User Story)</t>
  </si>
  <si>
    <t>Prepare for Quantitative Management (User Story)</t>
  </si>
  <si>
    <t>Prepare for Risk Management (User Story)</t>
  </si>
  <si>
    <t>Engague Vendor Management Office / Purchasing</t>
  </si>
  <si>
    <t>Contractual Requirements Peer Review</t>
  </si>
  <si>
    <t>Select Suppliers (User Story)</t>
  </si>
  <si>
    <t>Establish Supplier Agreements (User Story)</t>
  </si>
  <si>
    <t>Analyze and Validate Requirements</t>
  </si>
  <si>
    <t>Solution Backlog</t>
  </si>
  <si>
    <t>Supplier Acquisition (Feature)</t>
  </si>
  <si>
    <t>Prepare for Solicitation and Supplier Agreement Development (User Story)</t>
  </si>
  <si>
    <t>Develop Contractual Requirements (User Story)</t>
  </si>
  <si>
    <t>Satisfy Supplier Agreements (User Story)</t>
  </si>
  <si>
    <t>Evaluate Technical Solutions (User Story)</t>
  </si>
  <si>
    <t>Perform Interface Management (User Story)</t>
  </si>
  <si>
    <t>P</t>
  </si>
  <si>
    <t>Perform Project Plan Peer Review (User Story)</t>
  </si>
  <si>
    <t>ü</t>
  </si>
  <si>
    <t>Perform Preliminary Project Plan Peer Review (User Story)</t>
  </si>
  <si>
    <t>Develop Preliminary Project Plan (User Story)</t>
  </si>
  <si>
    <t>Perform Project Charter Peer Review (User Story)</t>
  </si>
  <si>
    <t>Develop Project Planning Schedule (User Story)</t>
  </si>
  <si>
    <t>Review and Approve Project Charter (User Story)</t>
  </si>
  <si>
    <t>Review and Approve Preliminary Project Plan (User Story)</t>
  </si>
  <si>
    <t>Develop Project Charter (User Story)</t>
  </si>
  <si>
    <t>COTS Initiating Process</t>
  </si>
  <si>
    <t>COTS Initiating Process Completed</t>
  </si>
  <si>
    <t>COTS Planning Process</t>
  </si>
  <si>
    <t>Perform Contractual Requirments Peer Review (User Story)</t>
  </si>
  <si>
    <t>Review &amp; Approve Contractual Requirments (User Story)</t>
  </si>
  <si>
    <t>Increment 1</t>
  </si>
  <si>
    <t>Increment 2</t>
  </si>
  <si>
    <t>Increment 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</si>
</sst>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164" formatCode="&quot;$&quot;#,##0.00"/>
    <numFmt numFmtId="165" formatCode="mm/dd/yy;@"/>
    <numFmt numFmtId="166" formatCode="m/d/yy;@"/>
  </numFmts>
  <fonts count="23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rgb="FF363636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8080"/>
      <name val="Arial"/>
      <family val="2"/>
    </font>
    <font>
      <sz val="8"/>
      <color rgb="FF008080"/>
      <name val="Arial"/>
      <family val="2"/>
    </font>
    <font>
      <b/>
      <sz val="8"/>
      <color rgb="FFFF0000"/>
      <name val="Arial"/>
      <family val="2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trike/>
      <sz val="11"/>
      <color rgb="FF006100"/>
      <name val="Calibri"/>
      <family val="2"/>
      <scheme val="minor"/>
    </font>
    <font>
      <strike/>
      <u/>
      <sz val="11"/>
      <color theme="10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z val="14"/>
      <color theme="1"/>
      <name val="Wingdings"/>
      <charset val="2"/>
    </font>
    <font>
      <strike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DFE3E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6EFCE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rgb="FFFFC000"/>
        <bgColor indexed="64"/>
      </patternFill>
    </fill>
    <fill>
      <patternFill patternType="solid">
        <fgColor rgb="FFFFEB9C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rgb="FFB1BBCC"/>
      </left>
      <right style="thin">
        <color rgb="FFB1BBCC"/>
      </right>
      <top style="thin">
        <color rgb="FFB1BBCC"/>
      </top>
      <bottom style="thin">
        <color rgb="FFB1BBCC"/>
      </bottom>
      <diagonal/>
    </border>
    <border>
      <left style="thin">
        <color rgb="FFB1BBCC"/>
      </left>
      <right/>
      <top style="thin">
        <color rgb="FFB1BBCC"/>
      </top>
      <bottom style="thin">
        <color rgb="FFB1BBCC"/>
      </bottom>
      <diagonal/>
    </border>
    <border>
      <left/>
      <right/>
      <top style="thin">
        <color rgb="FFB1BBCC"/>
      </top>
      <bottom style="thin">
        <color rgb="FFB1BBCC"/>
      </bottom>
      <diagonal/>
    </border>
    <border>
      <left/>
      <right style="thin">
        <color rgb="FFB1BBCC"/>
      </right>
      <top style="thin">
        <color rgb="FFB1BBCC"/>
      </top>
      <bottom style="thin">
        <color rgb="FFB1BB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1BBCC"/>
      </left>
      <right/>
      <top style="thin">
        <color indexed="64"/>
      </top>
      <bottom style="thin">
        <color rgb="FFB1BBCC"/>
      </bottom>
      <diagonal/>
    </border>
    <border>
      <left/>
      <right/>
      <top style="thin">
        <color indexed="64"/>
      </top>
      <bottom style="thin">
        <color rgb="FFB1BBCC"/>
      </bottom>
      <diagonal/>
    </border>
    <border>
      <left/>
      <right style="thin">
        <color rgb="FFB1BBCC"/>
      </right>
      <top style="thin">
        <color indexed="64"/>
      </top>
      <bottom style="thin">
        <color rgb="FFB1BBCC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4">
    <xf numFmtId="0" fontId="0" fillId="0" borderId="0"/>
    <xf numFmtId="0" fontId="9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11" fillId="0" borderId="0" applyNumberFormat="0" applyFill="0" applyBorder="0" applyAlignment="0" applyProtection="0"/>
    <xf numFmtId="0" fontId="13" fillId="15" borderId="0" applyNumberFormat="0" applyBorder="0" applyAlignment="0" applyProtection="0"/>
    <xf numFmtId="0" fontId="15" fillId="16" borderId="0" applyNumberFormat="0" applyBorder="0" applyAlignment="0" applyProtection="0"/>
  </cellStyleXfs>
  <cellXfs count="238">
    <xf numFmtId="0" fontId="0" fillId="0" borderId="0" xfId="0"/>
    <xf numFmtId="0" fontId="2" fillId="2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right" vertical="center" wrapText="1"/>
    </xf>
    <xf numFmtId="0" fontId="4" fillId="3" borderId="1" xfId="0" applyFont="1" applyFill="1" applyBorder="1" applyAlignment="1">
      <alignment horizontal="right" vertical="center" wrapText="1"/>
    </xf>
    <xf numFmtId="0" fontId="7" fillId="3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3" fillId="3" borderId="4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9" fontId="0" fillId="0" borderId="0" xfId="0" applyNumberFormat="1"/>
    <xf numFmtId="14" fontId="0" fillId="0" borderId="0" xfId="0" applyNumberFormat="1" applyAlignment="1">
      <alignment horizontal="center"/>
    </xf>
    <xf numFmtId="0" fontId="4" fillId="0" borderId="5" xfId="0" applyFont="1" applyBorder="1" applyAlignment="1">
      <alignment horizontal="left" vertical="center" wrapText="1"/>
    </xf>
    <xf numFmtId="6" fontId="0" fillId="0" borderId="0" xfId="0" applyNumberFormat="1" applyAlignment="1">
      <alignment horizontal="center"/>
    </xf>
    <xf numFmtId="0" fontId="10" fillId="0" borderId="0" xfId="0" applyFont="1" applyAlignment="1">
      <alignment horizontal="center"/>
    </xf>
    <xf numFmtId="0" fontId="8" fillId="10" borderId="5" xfId="7" applyBorder="1"/>
    <xf numFmtId="0" fontId="9" fillId="4" borderId="0" xfId="1"/>
    <xf numFmtId="0" fontId="8" fillId="6" borderId="0" xfId="3"/>
    <xf numFmtId="0" fontId="8" fillId="8" borderId="0" xfId="5"/>
    <xf numFmtId="0" fontId="8" fillId="5" borderId="0" xfId="2"/>
    <xf numFmtId="0" fontId="8" fillId="10" borderId="0" xfId="7"/>
    <xf numFmtId="0" fontId="8" fillId="13" borderId="0" xfId="10"/>
    <xf numFmtId="0" fontId="8" fillId="7" borderId="0" xfId="4"/>
    <xf numFmtId="0" fontId="0" fillId="0" borderId="5" xfId="0" applyBorder="1"/>
    <xf numFmtId="0" fontId="9" fillId="4" borderId="5" xfId="1" applyBorder="1"/>
    <xf numFmtId="0" fontId="8" fillId="6" borderId="5" xfId="3" applyBorder="1"/>
    <xf numFmtId="0" fontId="8" fillId="8" borderId="5" xfId="5" applyBorder="1"/>
    <xf numFmtId="0" fontId="8" fillId="5" borderId="5" xfId="2" applyBorder="1"/>
    <xf numFmtId="0" fontId="8" fillId="13" borderId="5" xfId="10" applyBorder="1"/>
    <xf numFmtId="0" fontId="8" fillId="7" borderId="5" xfId="4" applyBorder="1"/>
    <xf numFmtId="0" fontId="8" fillId="11" borderId="5" xfId="8" applyBorder="1"/>
    <xf numFmtId="0" fontId="8" fillId="11" borderId="0" xfId="8"/>
    <xf numFmtId="0" fontId="8" fillId="12" borderId="5" xfId="9" applyBorder="1"/>
    <xf numFmtId="0" fontId="8" fillId="12" borderId="0" xfId="9"/>
    <xf numFmtId="0" fontId="8" fillId="9" borderId="5" xfId="6" applyBorder="1"/>
    <xf numFmtId="0" fontId="8" fillId="9" borderId="0" xfId="6"/>
    <xf numFmtId="9" fontId="8" fillId="11" borderId="5" xfId="8" applyNumberFormat="1" applyBorder="1"/>
    <xf numFmtId="0" fontId="12" fillId="13" borderId="5" xfId="10" applyFont="1" applyBorder="1"/>
    <xf numFmtId="0" fontId="12" fillId="13" borderId="5" xfId="10" applyFont="1" applyBorder="1" applyAlignment="1"/>
    <xf numFmtId="0" fontId="12" fillId="13" borderId="5" xfId="10" applyFont="1" applyBorder="1" applyAlignment="1">
      <alignment horizontal="left"/>
    </xf>
    <xf numFmtId="0" fontId="8" fillId="13" borderId="5" xfId="10" applyBorder="1" applyAlignment="1"/>
    <xf numFmtId="0" fontId="11" fillId="13" borderId="9" xfId="11" applyFill="1" applyBorder="1" applyAlignment="1">
      <alignment horizontal="left"/>
    </xf>
    <xf numFmtId="0" fontId="11" fillId="13" borderId="10" xfId="11" applyFill="1" applyBorder="1" applyAlignment="1">
      <alignment horizontal="left"/>
    </xf>
    <xf numFmtId="0" fontId="11" fillId="13" borderId="11" xfId="11" applyFill="1" applyBorder="1" applyAlignment="1">
      <alignment horizontal="left"/>
    </xf>
    <xf numFmtId="0" fontId="11" fillId="3" borderId="5" xfId="11" applyFill="1" applyBorder="1" applyAlignment="1">
      <alignment horizontal="left" vertical="center" wrapText="1"/>
    </xf>
    <xf numFmtId="14" fontId="0" fillId="0" borderId="5" xfId="0" applyNumberFormat="1" applyBorder="1"/>
    <xf numFmtId="0" fontId="14" fillId="0" borderId="5" xfId="0" applyFont="1" applyBorder="1"/>
    <xf numFmtId="14" fontId="14" fillId="0" borderId="5" xfId="0" applyNumberFormat="1" applyFont="1" applyBorder="1"/>
    <xf numFmtId="164" fontId="0" fillId="0" borderId="13" xfId="0" applyNumberFormat="1" applyBorder="1"/>
    <xf numFmtId="164" fontId="0" fillId="0" borderId="5" xfId="0" applyNumberFormat="1" applyBorder="1"/>
    <xf numFmtId="164" fontId="14" fillId="0" borderId="5" xfId="0" applyNumberFormat="1" applyFont="1" applyBorder="1"/>
    <xf numFmtId="0" fontId="13" fillId="15" borderId="5" xfId="12" applyBorder="1"/>
    <xf numFmtId="14" fontId="13" fillId="15" borderId="5" xfId="12" applyNumberFormat="1" applyBorder="1"/>
    <xf numFmtId="164" fontId="0" fillId="0" borderId="0" xfId="0" applyNumberFormat="1"/>
    <xf numFmtId="164" fontId="14" fillId="0" borderId="0" xfId="0" applyNumberFormat="1" applyFont="1"/>
    <xf numFmtId="0" fontId="10" fillId="0" borderId="5" xfId="0" applyFont="1" applyBorder="1"/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 wrapText="1"/>
    </xf>
    <xf numFmtId="165" fontId="0" fillId="0" borderId="0" xfId="0" applyNumberFormat="1" applyAlignment="1">
      <alignment horizontal="center" vertical="center"/>
    </xf>
    <xf numFmtId="166" fontId="0" fillId="0" borderId="0" xfId="0" applyNumberFormat="1"/>
    <xf numFmtId="0" fontId="16" fillId="0" borderId="0" xfId="0" applyFont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16" fillId="0" borderId="5" xfId="0" applyFont="1" applyBorder="1" applyAlignment="1">
      <alignment vertical="center"/>
    </xf>
    <xf numFmtId="0" fontId="8" fillId="11" borderId="5" xfId="8" applyBorder="1" applyAlignment="1">
      <alignment vertical="center"/>
    </xf>
    <xf numFmtId="0" fontId="8" fillId="12" borderId="5" xfId="9" applyBorder="1" applyAlignment="1">
      <alignment vertical="center"/>
    </xf>
    <xf numFmtId="0" fontId="8" fillId="9" borderId="5" xfId="6" applyBorder="1" applyAlignment="1">
      <alignment vertical="center"/>
    </xf>
    <xf numFmtId="2" fontId="0" fillId="0" borderId="5" xfId="0" applyNumberFormat="1" applyBorder="1" applyAlignment="1">
      <alignment vertical="center"/>
    </xf>
    <xf numFmtId="165" fontId="0" fillId="0" borderId="5" xfId="0" applyNumberFormat="1" applyBorder="1" applyAlignment="1">
      <alignment vertical="center"/>
    </xf>
    <xf numFmtId="0" fontId="0" fillId="0" borderId="0" xfId="0" applyAlignment="1">
      <alignment vertical="center"/>
    </xf>
    <xf numFmtId="0" fontId="0" fillId="14" borderId="5" xfId="0" applyFill="1" applyBorder="1" applyAlignment="1">
      <alignment vertical="center"/>
    </xf>
    <xf numFmtId="165" fontId="0" fillId="14" borderId="5" xfId="0" applyNumberFormat="1" applyFill="1" applyBorder="1" applyAlignment="1">
      <alignment vertical="center"/>
    </xf>
    <xf numFmtId="0" fontId="16" fillId="14" borderId="5" xfId="0" applyFont="1" applyFill="1" applyBorder="1" applyAlignment="1">
      <alignment vertical="center"/>
    </xf>
    <xf numFmtId="2" fontId="0" fillId="14" borderId="5" xfId="0" applyNumberFormat="1" applyFill="1" applyBorder="1" applyAlignment="1">
      <alignment vertical="center"/>
    </xf>
    <xf numFmtId="10" fontId="8" fillId="11" borderId="5" xfId="8" applyNumberFormat="1" applyBorder="1" applyAlignment="1">
      <alignment vertical="center"/>
    </xf>
    <xf numFmtId="0" fontId="8" fillId="9" borderId="5" xfId="6" applyNumberFormat="1" applyBorder="1" applyAlignment="1">
      <alignment vertical="center"/>
    </xf>
    <xf numFmtId="164" fontId="8" fillId="9" borderId="5" xfId="6" applyNumberFormat="1" applyBorder="1" applyAlignment="1">
      <alignment vertical="center"/>
    </xf>
    <xf numFmtId="0" fontId="20" fillId="0" borderId="5" xfId="0" applyFont="1" applyBorder="1" applyAlignment="1">
      <alignment vertical="center"/>
    </xf>
    <xf numFmtId="9" fontId="8" fillId="11" borderId="5" xfId="8" applyNumberFormat="1" applyBorder="1" applyAlignment="1">
      <alignment vertical="center"/>
    </xf>
    <xf numFmtId="0" fontId="0" fillId="0" borderId="15" xfId="0" applyBorder="1" applyAlignment="1">
      <alignment vertical="center"/>
    </xf>
    <xf numFmtId="0" fontId="8" fillId="13" borderId="5" xfId="10" applyBorder="1" applyAlignment="1">
      <alignment vertical="center"/>
    </xf>
    <xf numFmtId="0" fontId="16" fillId="13" borderId="5" xfId="10" applyFont="1" applyBorder="1" applyAlignment="1">
      <alignment vertical="center"/>
    </xf>
    <xf numFmtId="0" fontId="8" fillId="13" borderId="0" xfId="10" applyAlignment="1">
      <alignment vertical="center"/>
    </xf>
    <xf numFmtId="0" fontId="0" fillId="0" borderId="12" xfId="0" applyBorder="1" applyAlignment="1">
      <alignment vertical="center"/>
    </xf>
    <xf numFmtId="0" fontId="16" fillId="0" borderId="12" xfId="0" applyFont="1" applyBorder="1" applyAlignment="1">
      <alignment vertical="center"/>
    </xf>
    <xf numFmtId="0" fontId="8" fillId="11" borderId="12" xfId="8" applyBorder="1" applyAlignment="1">
      <alignment vertical="center"/>
    </xf>
    <xf numFmtId="0" fontId="8" fillId="12" borderId="12" xfId="9" applyBorder="1" applyAlignment="1">
      <alignment vertical="center"/>
    </xf>
    <xf numFmtId="164" fontId="8" fillId="9" borderId="12" xfId="6" applyNumberFormat="1" applyBorder="1" applyAlignment="1">
      <alignment vertical="center"/>
    </xf>
    <xf numFmtId="0" fontId="8" fillId="5" borderId="5" xfId="2" applyBorder="1" applyAlignment="1">
      <alignment vertical="center"/>
    </xf>
    <xf numFmtId="0" fontId="8" fillId="18" borderId="5" xfId="2" applyFill="1" applyBorder="1" applyAlignment="1">
      <alignment vertical="center"/>
    </xf>
    <xf numFmtId="0" fontId="16" fillId="5" borderId="5" xfId="2" applyFont="1" applyBorder="1" applyAlignment="1">
      <alignment vertical="center"/>
    </xf>
    <xf numFmtId="0" fontId="8" fillId="5" borderId="0" xfId="2" applyAlignment="1">
      <alignment vertical="center"/>
    </xf>
    <xf numFmtId="0" fontId="8" fillId="5" borderId="9" xfId="2" applyBorder="1" applyAlignment="1">
      <alignment vertical="center"/>
    </xf>
    <xf numFmtId="0" fontId="8" fillId="5" borderId="10" xfId="2" applyBorder="1" applyAlignment="1">
      <alignment vertical="center"/>
    </xf>
    <xf numFmtId="0" fontId="8" fillId="5" borderId="11" xfId="2" applyBorder="1" applyAlignment="1">
      <alignment vertical="center"/>
    </xf>
    <xf numFmtId="0" fontId="0" fillId="18" borderId="5" xfId="0" applyFill="1" applyBorder="1" applyAlignment="1">
      <alignment vertical="center"/>
    </xf>
    <xf numFmtId="9" fontId="8" fillId="5" borderId="5" xfId="2" applyNumberFormat="1" applyBorder="1" applyAlignment="1">
      <alignment vertical="center"/>
    </xf>
    <xf numFmtId="0" fontId="16" fillId="0" borderId="0" xfId="0" applyFont="1" applyAlignment="1">
      <alignment vertical="center"/>
    </xf>
    <xf numFmtId="0" fontId="8" fillId="10" borderId="5" xfId="7" applyBorder="1" applyAlignment="1">
      <alignment vertical="center"/>
    </xf>
    <xf numFmtId="0" fontId="16" fillId="10" borderId="5" xfId="7" applyFont="1" applyBorder="1" applyAlignment="1">
      <alignment vertical="center"/>
    </xf>
    <xf numFmtId="0" fontId="8" fillId="10" borderId="0" xfId="7" applyAlignment="1">
      <alignment vertical="center"/>
    </xf>
    <xf numFmtId="0" fontId="12" fillId="13" borderId="5" xfId="10" applyFont="1" applyBorder="1" applyAlignment="1">
      <alignment vertical="center"/>
    </xf>
    <xf numFmtId="0" fontId="19" fillId="0" borderId="5" xfId="0" applyFont="1" applyBorder="1" applyAlignment="1">
      <alignment horizontal="center" vertical="center"/>
    </xf>
    <xf numFmtId="0" fontId="19" fillId="0" borderId="5" xfId="0" applyFont="1" applyBorder="1" applyAlignment="1">
      <alignment vertical="center"/>
    </xf>
    <xf numFmtId="0" fontId="19" fillId="13" borderId="5" xfId="10" applyFont="1" applyBorder="1" applyAlignment="1">
      <alignment vertical="center"/>
    </xf>
    <xf numFmtId="0" fontId="21" fillId="0" borderId="5" xfId="0" applyFont="1" applyBorder="1" applyAlignment="1">
      <alignment vertical="center"/>
    </xf>
    <xf numFmtId="0" fontId="19" fillId="11" borderId="5" xfId="8" applyFont="1" applyBorder="1" applyAlignment="1">
      <alignment vertical="center"/>
    </xf>
    <xf numFmtId="0" fontId="19" fillId="12" borderId="5" xfId="9" applyFont="1" applyBorder="1" applyAlignment="1">
      <alignment vertical="center"/>
    </xf>
    <xf numFmtId="164" fontId="19" fillId="9" borderId="5" xfId="6" applyNumberFormat="1" applyFont="1" applyBorder="1" applyAlignment="1">
      <alignment vertical="center"/>
    </xf>
    <xf numFmtId="2" fontId="19" fillId="0" borderId="5" xfId="0" applyNumberFormat="1" applyFont="1" applyBorder="1" applyAlignment="1">
      <alignment vertical="center"/>
    </xf>
    <xf numFmtId="0" fontId="19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9" fillId="11" borderId="0" xfId="8" applyFont="1" applyAlignment="1">
      <alignment vertical="center"/>
    </xf>
    <xf numFmtId="0" fontId="19" fillId="12" borderId="0" xfId="9" applyFont="1" applyAlignment="1">
      <alignment vertical="center"/>
    </xf>
    <xf numFmtId="0" fontId="19" fillId="9" borderId="0" xfId="6" applyFont="1" applyAlignment="1">
      <alignment vertical="center"/>
    </xf>
    <xf numFmtId="2" fontId="19" fillId="0" borderId="0" xfId="0" applyNumberFormat="1" applyFont="1" applyAlignment="1">
      <alignment vertical="center"/>
    </xf>
    <xf numFmtId="0" fontId="8" fillId="11" borderId="0" xfId="8" applyAlignment="1">
      <alignment vertical="center"/>
    </xf>
    <xf numFmtId="0" fontId="8" fillId="12" borderId="0" xfId="9" applyAlignment="1">
      <alignment vertical="center"/>
    </xf>
    <xf numFmtId="0" fontId="8" fillId="9" borderId="0" xfId="6" applyAlignment="1">
      <alignment vertical="center"/>
    </xf>
    <xf numFmtId="2" fontId="0" fillId="0" borderId="0" xfId="0" applyNumberFormat="1" applyAlignment="1">
      <alignment vertical="center"/>
    </xf>
    <xf numFmtId="0" fontId="8" fillId="7" borderId="5" xfId="4" applyBorder="1" applyAlignment="1">
      <alignment vertical="center"/>
    </xf>
    <xf numFmtId="0" fontId="16" fillId="7" borderId="5" xfId="4" applyFont="1" applyBorder="1" applyAlignment="1">
      <alignment vertical="center"/>
    </xf>
    <xf numFmtId="0" fontId="8" fillId="7" borderId="0" xfId="4" applyAlignment="1">
      <alignment vertical="center"/>
    </xf>
    <xf numFmtId="0" fontId="8" fillId="6" borderId="5" xfId="3" applyBorder="1" applyAlignment="1">
      <alignment vertical="center"/>
    </xf>
    <xf numFmtId="0" fontId="16" fillId="6" borderId="5" xfId="3" applyFont="1" applyBorder="1" applyAlignment="1">
      <alignment vertical="center"/>
    </xf>
    <xf numFmtId="0" fontId="8" fillId="6" borderId="0" xfId="3" applyAlignment="1">
      <alignment vertical="center"/>
    </xf>
    <xf numFmtId="0" fontId="8" fillId="8" borderId="5" xfId="5" applyBorder="1" applyAlignment="1">
      <alignment vertical="center"/>
    </xf>
    <xf numFmtId="0" fontId="16" fillId="8" borderId="5" xfId="5" applyFont="1" applyBorder="1" applyAlignment="1">
      <alignment vertical="center"/>
    </xf>
    <xf numFmtId="0" fontId="8" fillId="8" borderId="0" xfId="5" applyAlignment="1">
      <alignment vertical="center"/>
    </xf>
    <xf numFmtId="0" fontId="22" fillId="0" borderId="5" xfId="11" applyFont="1" applyBorder="1" applyAlignment="1">
      <alignment vertical="center"/>
    </xf>
    <xf numFmtId="0" fontId="8" fillId="10" borderId="5" xfId="7" applyBorder="1" applyAlignment="1">
      <alignment horizontal="center" vertical="center"/>
    </xf>
    <xf numFmtId="0" fontId="16" fillId="5" borderId="5" xfId="2" applyFont="1" applyBorder="1" applyAlignment="1">
      <alignment horizontal="center" vertical="center"/>
    </xf>
    <xf numFmtId="0" fontId="8" fillId="5" borderId="5" xfId="2" applyBorder="1" applyAlignment="1">
      <alignment horizontal="center" vertical="center"/>
    </xf>
    <xf numFmtId="0" fontId="8" fillId="10" borderId="5" xfId="7" applyBorder="1" applyAlignment="1">
      <alignment vertical="center"/>
    </xf>
    <xf numFmtId="0" fontId="8" fillId="10" borderId="9" xfId="7" applyBorder="1" applyAlignment="1">
      <alignment vertical="center"/>
    </xf>
    <xf numFmtId="0" fontId="8" fillId="10" borderId="10" xfId="7" applyBorder="1" applyAlignment="1">
      <alignment vertical="center"/>
    </xf>
    <xf numFmtId="0" fontId="8" fillId="10" borderId="11" xfId="7" applyBorder="1" applyAlignment="1">
      <alignment vertical="center"/>
    </xf>
    <xf numFmtId="0" fontId="11" fillId="0" borderId="5" xfId="11" applyBorder="1" applyAlignment="1">
      <alignment vertical="center"/>
    </xf>
    <xf numFmtId="0" fontId="0" fillId="0" borderId="5" xfId="0" applyBorder="1" applyAlignment="1">
      <alignment vertical="center"/>
    </xf>
    <xf numFmtId="0" fontId="13" fillId="15" borderId="5" xfId="12" applyBorder="1" applyAlignment="1">
      <alignment vertical="center"/>
    </xf>
    <xf numFmtId="0" fontId="11" fillId="0" borderId="0" xfId="11" applyAlignment="1">
      <alignment vertical="center"/>
    </xf>
    <xf numFmtId="0" fontId="11" fillId="3" borderId="5" xfId="11" applyFill="1" applyBorder="1" applyAlignment="1">
      <alignment horizontal="left" vertical="center" wrapText="1"/>
    </xf>
    <xf numFmtId="0" fontId="11" fillId="18" borderId="9" xfId="11" applyFill="1" applyBorder="1" applyAlignment="1">
      <alignment vertical="center"/>
    </xf>
    <xf numFmtId="0" fontId="11" fillId="18" borderId="10" xfId="11" applyFill="1" applyBorder="1" applyAlignment="1">
      <alignment vertical="center"/>
    </xf>
    <xf numFmtId="0" fontId="11" fillId="18" borderId="11" xfId="11" applyFill="1" applyBorder="1" applyAlignment="1">
      <alignment vertical="center"/>
    </xf>
    <xf numFmtId="0" fontId="0" fillId="0" borderId="0" xfId="0" applyAlignment="1">
      <alignment vertical="center"/>
    </xf>
    <xf numFmtId="0" fontId="11" fillId="18" borderId="5" xfId="11" applyFill="1" applyBorder="1" applyAlignment="1">
      <alignment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8" fillId="5" borderId="9" xfId="2" applyBorder="1" applyAlignment="1">
      <alignment vertical="center"/>
    </xf>
    <xf numFmtId="0" fontId="8" fillId="5" borderId="10" xfId="2" applyBorder="1" applyAlignment="1">
      <alignment vertical="center"/>
    </xf>
    <xf numFmtId="0" fontId="8" fillId="5" borderId="11" xfId="2" applyBorder="1" applyAlignment="1">
      <alignment vertical="center"/>
    </xf>
    <xf numFmtId="0" fontId="8" fillId="5" borderId="5" xfId="2" applyBorder="1" applyAlignment="1">
      <alignment vertical="center"/>
    </xf>
    <xf numFmtId="0" fontId="8" fillId="12" borderId="0" xfId="9" applyAlignment="1">
      <alignment horizontal="center" vertical="center"/>
    </xf>
    <xf numFmtId="0" fontId="8" fillId="9" borderId="0" xfId="6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11" borderId="0" xfId="8" applyAlignment="1">
      <alignment horizontal="center" vertical="center"/>
    </xf>
    <xf numFmtId="0" fontId="0" fillId="14" borderId="5" xfId="0" applyFill="1" applyBorder="1" applyAlignment="1">
      <alignment vertical="center"/>
    </xf>
    <xf numFmtId="0" fontId="11" fillId="0" borderId="0" xfId="11"/>
    <xf numFmtId="0" fontId="12" fillId="3" borderId="5" xfId="0" applyFont="1" applyFill="1" applyBorder="1" applyAlignment="1">
      <alignment horizontal="left" vertical="center" wrapText="1"/>
    </xf>
    <xf numFmtId="0" fontId="11" fillId="3" borderId="9" xfId="11" applyFill="1" applyBorder="1" applyAlignment="1">
      <alignment horizontal="left" vertical="center" wrapText="1"/>
    </xf>
    <xf numFmtId="0" fontId="11" fillId="3" borderId="10" xfId="11" applyFill="1" applyBorder="1" applyAlignment="1">
      <alignment horizontal="left" vertical="center" wrapText="1"/>
    </xf>
    <xf numFmtId="0" fontId="11" fillId="3" borderId="11" xfId="11" applyFill="1" applyBorder="1" applyAlignment="1">
      <alignment horizontal="left" vertical="center" wrapText="1"/>
    </xf>
    <xf numFmtId="0" fontId="13" fillId="15" borderId="5" xfId="12" applyBorder="1" applyAlignment="1">
      <alignment horizontal="left" vertical="center" wrapText="1"/>
    </xf>
    <xf numFmtId="0" fontId="13" fillId="15" borderId="12" xfId="12" applyBorder="1" applyAlignment="1">
      <alignment horizontal="left" vertical="center" wrapText="1"/>
    </xf>
    <xf numFmtId="0" fontId="15" fillId="16" borderId="9" xfId="13" applyBorder="1" applyAlignment="1">
      <alignment horizontal="left" vertical="center" wrapText="1"/>
    </xf>
    <xf numFmtId="0" fontId="15" fillId="16" borderId="10" xfId="13" applyBorder="1" applyAlignment="1">
      <alignment horizontal="left" vertical="center" wrapText="1"/>
    </xf>
    <xf numFmtId="0" fontId="15" fillId="16" borderId="11" xfId="13" applyBorder="1" applyAlignment="1">
      <alignment horizontal="left" vertical="center" wrapText="1"/>
    </xf>
    <xf numFmtId="0" fontId="8" fillId="18" borderId="5" xfId="2" applyFill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8" fillId="13" borderId="5" xfId="10" applyBorder="1" applyAlignment="1">
      <alignment vertical="center"/>
    </xf>
    <xf numFmtId="0" fontId="0" fillId="17" borderId="16" xfId="0" applyFill="1" applyBorder="1" applyAlignment="1">
      <alignment vertical="center"/>
    </xf>
    <xf numFmtId="0" fontId="11" fillId="5" borderId="9" xfId="11" applyFill="1" applyBorder="1" applyAlignment="1">
      <alignment vertical="center"/>
    </xf>
    <xf numFmtId="0" fontId="11" fillId="5" borderId="10" xfId="11" applyFill="1" applyBorder="1" applyAlignment="1">
      <alignment vertical="center"/>
    </xf>
    <xf numFmtId="0" fontId="11" fillId="5" borderId="11" xfId="11" applyFill="1" applyBorder="1" applyAlignment="1">
      <alignment vertical="center"/>
    </xf>
    <xf numFmtId="0" fontId="11" fillId="13" borderId="5" xfId="11" applyFill="1" applyBorder="1" applyAlignment="1">
      <alignment vertical="center"/>
    </xf>
    <xf numFmtId="0" fontId="19" fillId="13" borderId="5" xfId="10" applyFont="1" applyBorder="1" applyAlignment="1">
      <alignment vertical="center"/>
    </xf>
    <xf numFmtId="0" fontId="8" fillId="13" borderId="9" xfId="10" applyBorder="1" applyAlignment="1">
      <alignment vertical="center"/>
    </xf>
    <xf numFmtId="0" fontId="8" fillId="13" borderId="10" xfId="10" applyBorder="1" applyAlignment="1">
      <alignment vertical="center"/>
    </xf>
    <xf numFmtId="0" fontId="8" fillId="13" borderId="11" xfId="10" applyBorder="1" applyAlignment="1">
      <alignment vertical="center"/>
    </xf>
    <xf numFmtId="0" fontId="8" fillId="13" borderId="9" xfId="10" applyBorder="1" applyAlignment="1">
      <alignment horizontal="left" vertical="center"/>
    </xf>
    <xf numFmtId="0" fontId="8" fillId="13" borderId="10" xfId="10" applyBorder="1" applyAlignment="1">
      <alignment horizontal="left" vertical="center"/>
    </xf>
    <xf numFmtId="0" fontId="8" fillId="13" borderId="11" xfId="10" applyBorder="1" applyAlignment="1">
      <alignment horizontal="left" vertical="center"/>
    </xf>
    <xf numFmtId="0" fontId="11" fillId="13" borderId="9" xfId="11" applyFill="1" applyBorder="1" applyAlignment="1">
      <alignment horizontal="left" vertical="center"/>
    </xf>
    <xf numFmtId="0" fontId="11" fillId="13" borderId="10" xfId="11" applyFill="1" applyBorder="1" applyAlignment="1">
      <alignment horizontal="left" vertical="center"/>
    </xf>
    <xf numFmtId="0" fontId="11" fillId="13" borderId="11" xfId="11" applyFill="1" applyBorder="1" applyAlignment="1">
      <alignment horizontal="left" vertical="center"/>
    </xf>
    <xf numFmtId="0" fontId="8" fillId="7" borderId="5" xfId="4" applyBorder="1" applyAlignment="1">
      <alignment vertical="center"/>
    </xf>
    <xf numFmtId="0" fontId="8" fillId="6" borderId="5" xfId="3" applyBorder="1" applyAlignment="1">
      <alignment vertical="center"/>
    </xf>
    <xf numFmtId="0" fontId="8" fillId="8" borderId="5" xfId="5" applyBorder="1" applyAlignment="1">
      <alignment vertical="center"/>
    </xf>
    <xf numFmtId="0" fontId="8" fillId="13" borderId="5" xfId="10" applyBorder="1"/>
    <xf numFmtId="0" fontId="8" fillId="7" borderId="5" xfId="4" applyBorder="1"/>
    <xf numFmtId="0" fontId="11" fillId="13" borderId="5" xfId="11" applyFill="1" applyBorder="1" applyAlignment="1">
      <alignment horizontal="left"/>
    </xf>
    <xf numFmtId="0" fontId="11" fillId="13" borderId="9" xfId="11" applyFill="1" applyBorder="1" applyAlignment="1">
      <alignment horizontal="left"/>
    </xf>
    <xf numFmtId="0" fontId="11" fillId="13" borderId="10" xfId="11" applyFill="1" applyBorder="1" applyAlignment="1">
      <alignment horizontal="left"/>
    </xf>
    <xf numFmtId="0" fontId="11" fillId="13" borderId="11" xfId="11" applyFill="1" applyBorder="1" applyAlignment="1">
      <alignment horizontal="left"/>
    </xf>
    <xf numFmtId="0" fontId="11" fillId="13" borderId="5" xfId="11" applyFill="1" applyBorder="1"/>
    <xf numFmtId="0" fontId="11" fillId="6" borderId="9" xfId="11" applyFill="1" applyBorder="1" applyAlignment="1">
      <alignment horizontal="left"/>
    </xf>
    <xf numFmtId="0" fontId="11" fillId="6" borderId="10" xfId="11" applyFill="1" applyBorder="1" applyAlignment="1">
      <alignment horizontal="left"/>
    </xf>
    <xf numFmtId="0" fontId="11" fillId="6" borderId="11" xfId="11" applyFill="1" applyBorder="1" applyAlignment="1">
      <alignment horizontal="left"/>
    </xf>
    <xf numFmtId="0" fontId="17" fillId="4" borderId="5" xfId="1" applyFont="1" applyBorder="1"/>
    <xf numFmtId="0" fontId="8" fillId="10" borderId="5" xfId="7" applyBorder="1"/>
    <xf numFmtId="0" fontId="8" fillId="6" borderId="5" xfId="3" applyBorder="1"/>
    <xf numFmtId="0" fontId="0" fillId="0" borderId="5" xfId="0" applyBorder="1"/>
    <xf numFmtId="0" fontId="8" fillId="8" borderId="5" xfId="5" applyBorder="1"/>
    <xf numFmtId="0" fontId="8" fillId="5" borderId="5" xfId="2" applyBorder="1"/>
    <xf numFmtId="0" fontId="8" fillId="9" borderId="5" xfId="6" applyBorder="1" applyAlignment="1">
      <alignment horizontal="center"/>
    </xf>
    <xf numFmtId="0" fontId="8" fillId="12" borderId="5" xfId="9" applyBorder="1" applyAlignment="1">
      <alignment horizontal="center"/>
    </xf>
    <xf numFmtId="0" fontId="8" fillId="11" borderId="5" xfId="8" applyBorder="1" applyAlignment="1">
      <alignment horizontal="center"/>
    </xf>
    <xf numFmtId="0" fontId="9" fillId="4" borderId="5" xfId="1" applyBorder="1"/>
    <xf numFmtId="0" fontId="8" fillId="13" borderId="9" xfId="10" applyBorder="1" applyAlignment="1">
      <alignment horizontal="left"/>
    </xf>
    <xf numFmtId="0" fontId="8" fillId="13" borderId="10" xfId="10" applyBorder="1" applyAlignment="1">
      <alignment horizontal="left"/>
    </xf>
    <xf numFmtId="0" fontId="8" fillId="13" borderId="11" xfId="10" applyBorder="1" applyAlignment="1">
      <alignment horizontal="left"/>
    </xf>
    <xf numFmtId="0" fontId="18" fillId="6" borderId="5" xfId="11" applyFont="1" applyFill="1" applyBorder="1"/>
    <xf numFmtId="0" fontId="11" fillId="6" borderId="5" xfId="11" applyFill="1" applyBorder="1"/>
    <xf numFmtId="0" fontId="3" fillId="3" borderId="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</cellXfs>
  <cellStyles count="14">
    <cellStyle name="20% - Accent1" xfId="8" builtinId="30"/>
    <cellStyle name="20% - Accent2" xfId="9" builtinId="34"/>
    <cellStyle name="20% - Accent4" xfId="6" builtinId="42"/>
    <cellStyle name="40% - Accent1" xfId="3" builtinId="31"/>
    <cellStyle name="40% - Accent2" xfId="5" builtinId="35"/>
    <cellStyle name="40% - Accent3" xfId="2" builtinId="39"/>
    <cellStyle name="40% - Accent4" xfId="7" builtinId="43"/>
    <cellStyle name="40% - Accent5" xfId="10" builtinId="47"/>
    <cellStyle name="40% - Accent6" xfId="4" builtinId="51"/>
    <cellStyle name="Accent2" xfId="13" builtinId="33"/>
    <cellStyle name="Good" xfId="1" builtinId="26"/>
    <cellStyle name="Hyperlink" xfId="11" builtinId="8"/>
    <cellStyle name="Neutral" xfId="12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online-pmo.com/cmmi/cmmi-for-development-version-1-3/integrated-project-management/coordinate-and-collaborate-with-relevant-stakeholders/" TargetMode="External"/><Relationship Id="rId13" Type="http://schemas.openxmlformats.org/officeDocument/2006/relationships/hyperlink" Target="https://online-pmo.com/cmmi/cmmi-for-development-version-1-3/quantitative-project-management-qpm/prepare-for-quantitative-management/" TargetMode="External"/><Relationship Id="rId18" Type="http://schemas.openxmlformats.org/officeDocument/2006/relationships/hyperlink" Target="https://online-pmo.com/cmmi/cmmi-for-acquisition/acquisition-requirements-development/develop-contractual-requirements/" TargetMode="External"/><Relationship Id="rId26" Type="http://schemas.openxmlformats.org/officeDocument/2006/relationships/hyperlink" Target="https://online-pmo.com/cmmi/cmmi-for-development-version-1-3/integrated-project-management/coordinate-and-collaborate-with-relevant-stakeholders/" TargetMode="External"/><Relationship Id="rId3" Type="http://schemas.openxmlformats.org/officeDocument/2006/relationships/hyperlink" Target="https://online-pmo.com/cmmi/cmmi-for-development-version-1-3/verification-ver/perform-peer-reviews/perform-preliminary-project-plan-feature/" TargetMode="External"/><Relationship Id="rId21" Type="http://schemas.openxmlformats.org/officeDocument/2006/relationships/hyperlink" Target="https://online-pmo.com/cmmi/cmmi-for-development-version-1-3/verification-ver/perform-peer-reviews/conduct-peer-reviews/conduct-project-charter-peer-review/" TargetMode="External"/><Relationship Id="rId7" Type="http://schemas.openxmlformats.org/officeDocument/2006/relationships/hyperlink" Target="https://online-pmo.com/cmmi/cmmi-for-development-version-1-3/verification-ver/verify-selected-work-products/review-and-approve-project-charter/" TargetMode="External"/><Relationship Id="rId12" Type="http://schemas.openxmlformats.org/officeDocument/2006/relationships/hyperlink" Target="https://online-pmo.com/cmmi/cmmi-for-development-version-1-3/project-planning-pp/obtain-commitment-to-the-plan/" TargetMode="External"/><Relationship Id="rId17" Type="http://schemas.openxmlformats.org/officeDocument/2006/relationships/hyperlink" Target="https://online-pmo.com/cmmi/cmmi-for-development-version-1-3/requirements-development-rd/develop-customer-requirements/" TargetMode="External"/><Relationship Id="rId25" Type="http://schemas.openxmlformats.org/officeDocument/2006/relationships/hyperlink" Target="https://online-pmo.com/cmmi/cmmi-for-acquisition/acquisition-technical-management/evaluate-technical-solutions/" TargetMode="External"/><Relationship Id="rId2" Type="http://schemas.openxmlformats.org/officeDocument/2006/relationships/hyperlink" Target="https://online-pmo.com/waterfall/plan-phase/develop-preliminary-project-plan/" TargetMode="External"/><Relationship Id="rId16" Type="http://schemas.openxmlformats.org/officeDocument/2006/relationships/hyperlink" Target="https://online-pmo.com/process-description-capturing-method/" TargetMode="External"/><Relationship Id="rId20" Type="http://schemas.openxmlformats.org/officeDocument/2006/relationships/hyperlink" Target="https://online-pmo.com/cmmi/cmmi-for-development-version-1-3/verification-ver/perform-peer-reviews/conduct-peer-reviews/conduct-project-charter-peer-review/" TargetMode="External"/><Relationship Id="rId29" Type="http://schemas.openxmlformats.org/officeDocument/2006/relationships/hyperlink" Target="https://online-pmo.com/cmmi/cmmi-for-acquisition/solicitation-and-supplier-agreement-development/select-suppliers/" TargetMode="External"/><Relationship Id="rId1" Type="http://schemas.openxmlformats.org/officeDocument/2006/relationships/hyperlink" Target="https://online-pmo.com/pmi-project-management-institute/pmi-project-integration-management/develop-project-charter/" TargetMode="External"/><Relationship Id="rId6" Type="http://schemas.openxmlformats.org/officeDocument/2006/relationships/hyperlink" Target="https://online-pmo.com/cmmi/cmmi-for-development-version-1-3/verification-ver/perform-peer-reviews/perform-project-charter-peer-review/" TargetMode="External"/><Relationship Id="rId11" Type="http://schemas.openxmlformats.org/officeDocument/2006/relationships/hyperlink" Target="https://online-pmo.com/cmmi/cmmi-for-development-version-1-3/project-planning-pp/develop-a-project-plan/" TargetMode="External"/><Relationship Id="rId24" Type="http://schemas.openxmlformats.org/officeDocument/2006/relationships/hyperlink" Target="https://online-pmo.com/cmmi/cmmi-for-acquisition/agreement-management/satisfy-supplier-agreements/" TargetMode="External"/><Relationship Id="rId32" Type="http://schemas.openxmlformats.org/officeDocument/2006/relationships/printerSettings" Target="../printerSettings/printerSettings4.bin"/><Relationship Id="rId5" Type="http://schemas.openxmlformats.org/officeDocument/2006/relationships/hyperlink" Target="https://online-pmo.com/project-life-cycles/cots-initiating-process/" TargetMode="External"/><Relationship Id="rId15" Type="http://schemas.openxmlformats.org/officeDocument/2006/relationships/hyperlink" Target="https://online-pmo.com/online-pmos-project-management/initiating/develop-project-planning-schedule/" TargetMode="External"/><Relationship Id="rId23" Type="http://schemas.openxmlformats.org/officeDocument/2006/relationships/hyperlink" Target="https://online-pmo.com/cmmi/cmmi-for-development-version-1-3/verification-ver/perform-peer-reviews/conduct-peer-reviews/conduct-project-charter-peer-review/" TargetMode="External"/><Relationship Id="rId28" Type="http://schemas.openxmlformats.org/officeDocument/2006/relationships/hyperlink" Target="https://online-pmo.com/cmmi/cmmi-for-development-version-1-3/verification-ver/perform-peer-reviews/perform-project-plan-peer-review/" TargetMode="External"/><Relationship Id="rId10" Type="http://schemas.openxmlformats.org/officeDocument/2006/relationships/hyperlink" Target="https://online-pmo.com/cmmi/cmmi-for-development-version-1-3/project-planning-pp/establish-estimates/" TargetMode="External"/><Relationship Id="rId19" Type="http://schemas.openxmlformats.org/officeDocument/2006/relationships/hyperlink" Target="https://online-pmo.com/cmmi/cmmi-for-acquisition/solicitation-and-supplier-agreement-development/prepare-for-solicitation-and-supplier-agreement-development/" TargetMode="External"/><Relationship Id="rId31" Type="http://schemas.openxmlformats.org/officeDocument/2006/relationships/hyperlink" Target="https://online-pmo.com/cmmi/cmmi-for-acquisition/acquisition-technical-management/perform-interface-management/" TargetMode="External"/><Relationship Id="rId4" Type="http://schemas.openxmlformats.org/officeDocument/2006/relationships/hyperlink" Target="https://online-pmo.com/project-life-cycles/cots-planning/" TargetMode="External"/><Relationship Id="rId9" Type="http://schemas.openxmlformats.org/officeDocument/2006/relationships/hyperlink" Target="https://online-pmo.com/cmmi/cmmi-for-development-version-1-3/measurement-and-analysis/align-measurement-and-analysis-activities/" TargetMode="External"/><Relationship Id="rId14" Type="http://schemas.openxmlformats.org/officeDocument/2006/relationships/hyperlink" Target="https://online-pmo.com/cmmi/cmmi-for-development-version-1-3/risk-management-rskm/prepare-for-risk-management/" TargetMode="External"/><Relationship Id="rId22" Type="http://schemas.openxmlformats.org/officeDocument/2006/relationships/hyperlink" Target="https://online-pmo.com/cmmi/cmmi-for-development-version-1-3/verification-ver/perform-peer-reviews/conduct-peer-reviews/conduct-project-charter-peer-review/" TargetMode="External"/><Relationship Id="rId27" Type="http://schemas.openxmlformats.org/officeDocument/2006/relationships/hyperlink" Target="https://online-pmo.com/cmmi/cmmi-for-development-version-1-3/verification-ver/verify-selected-work-products/review-and-approve-preliminary-plan-project/" TargetMode="External"/><Relationship Id="rId30" Type="http://schemas.openxmlformats.org/officeDocument/2006/relationships/hyperlink" Target="https://online-pmo.com/cmmi/cmmi-for-development-version-1-3/supplier-agreement-management-sam/establish-supplier-agreements/" TargetMode="External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hyperlink" Target="https://online-pmo.com/pmi-project-management-institute/pmi-project-time-management/plan-schedule-management/" TargetMode="External"/><Relationship Id="rId18" Type="http://schemas.openxmlformats.org/officeDocument/2006/relationships/hyperlink" Target="https://online-pmo.com/pmi-project-management-institute/pmi-project-procurement-management/plan-procurement-management/" TargetMode="External"/><Relationship Id="rId26" Type="http://schemas.openxmlformats.org/officeDocument/2006/relationships/hyperlink" Target="https://online-pmo.com/cmmi/cmmi-for-development-version-1-3/verification-ver/perform-peer-reviews/conduct-peer-reviews/conduct-project-charter-peer-review/" TargetMode="External"/><Relationship Id="rId39" Type="http://schemas.openxmlformats.org/officeDocument/2006/relationships/hyperlink" Target="https://online-pmo.com/cmmi/cmmi-for-development-version-1-3/requirements-development-rd/develop-product-requirements/identify-interface-requirements/" TargetMode="External"/><Relationship Id="rId21" Type="http://schemas.openxmlformats.org/officeDocument/2006/relationships/hyperlink" Target="https://online-pmo.com/pmi-project-management-institute/pmi-project-scope-management/plan-scope-management/" TargetMode="External"/><Relationship Id="rId34" Type="http://schemas.openxmlformats.org/officeDocument/2006/relationships/hyperlink" Target="https://online-pmo.com/process-description-capturing-method/" TargetMode="External"/><Relationship Id="rId7" Type="http://schemas.openxmlformats.org/officeDocument/2006/relationships/hyperlink" Target="https://online-pmo.com/cmmi/cmmi-for-development-version-1-3/verification-ver/perform-peer-reviews/analyze-peer-review-data/analyze-preliminary-project-plan-peer-review/" TargetMode="External"/><Relationship Id="rId12" Type="http://schemas.openxmlformats.org/officeDocument/2006/relationships/hyperlink" Target="https://online-pmo.com/waterfall/plan/" TargetMode="External"/><Relationship Id="rId17" Type="http://schemas.openxmlformats.org/officeDocument/2006/relationships/hyperlink" Target="https://online-pmo.com/pmi-project-management-institute/pmi-project-risk-management/plan-risk-management/" TargetMode="External"/><Relationship Id="rId25" Type="http://schemas.openxmlformats.org/officeDocument/2006/relationships/hyperlink" Target="https://online-pmo.com/cmmi/cmmi-for-development-version-1-3/verification-ver/perform-peer-reviews/conduct-peer-reviews/conduct-project-charter-peer-review/" TargetMode="External"/><Relationship Id="rId33" Type="http://schemas.openxmlformats.org/officeDocument/2006/relationships/hyperlink" Target="https://online-pmo.com/cmmi/cmmi-for-development-version-1-3/verification-ver/verify-selected-work-products/review-and-approve-project-charter/" TargetMode="External"/><Relationship Id="rId38" Type="http://schemas.openxmlformats.org/officeDocument/2006/relationships/hyperlink" Target="https://online-pmo.com/cmmi/cmmi-for-development-version-1-3/requirements-development-rd/develop-product-requirements/allocate-product-component-requirements/" TargetMode="External"/><Relationship Id="rId2" Type="http://schemas.openxmlformats.org/officeDocument/2006/relationships/hyperlink" Target="https://online-pmo.com/pmi-project-management-institute/pmi-project-integration-management/develop-project-charter/" TargetMode="External"/><Relationship Id="rId16" Type="http://schemas.openxmlformats.org/officeDocument/2006/relationships/hyperlink" Target="https://online-pmo.com/pmi-project-management-institute/pmi-project-communications-management/plan-communications-management/" TargetMode="External"/><Relationship Id="rId20" Type="http://schemas.openxmlformats.org/officeDocument/2006/relationships/hyperlink" Target="https://online-pmo.com/pmi-project-management-institute/pmi-project-integration-management/develop-project-management-plan/" TargetMode="External"/><Relationship Id="rId29" Type="http://schemas.openxmlformats.org/officeDocument/2006/relationships/hyperlink" Target="https://online-pmo.com/pmi-project-management-institute/pmi-project-stakeholder-management/identify-stakeholders/" TargetMode="External"/><Relationship Id="rId1" Type="http://schemas.openxmlformats.org/officeDocument/2006/relationships/hyperlink" Target="https://online-pmo.com/cmmi/cmmi-for-development-version-1-3/verification-ver/perform-peer-reviews/conduct-peer-reviews/conduct-project-charter-peer-review/" TargetMode="External"/><Relationship Id="rId6" Type="http://schemas.openxmlformats.org/officeDocument/2006/relationships/hyperlink" Target="https://online-pmo.com/cmmi/cmmi-for-development-version-1-3/verification-ver/verify-selected-work-products/perform-verification/review-and-approve-preliminary-plan-project/" TargetMode="External"/><Relationship Id="rId11" Type="http://schemas.openxmlformats.org/officeDocument/2006/relationships/hyperlink" Target="https://online-pmo.com/cmmi/cmmi-for-development-version-1-3/verification-ver/perform-peer-reviews/analyze-peer-review-data/analyze-preliminary-project-plan-peer-review/" TargetMode="External"/><Relationship Id="rId24" Type="http://schemas.openxmlformats.org/officeDocument/2006/relationships/hyperlink" Target="https://online-pmo.com/cmmi/cmmi-for-development-version-1-3/verification-ver/perform-peer-reviews/conduct-peer-reviews/conduct-project-charter-peer-review/" TargetMode="External"/><Relationship Id="rId32" Type="http://schemas.openxmlformats.org/officeDocument/2006/relationships/hyperlink" Target="https://online-pmo.com/cmmi/cmmi-for-development-version-1-3/verification-ver/perform-peer-reviews/conduct-peer-reviews/conduct-project-charter-peer-review/" TargetMode="External"/><Relationship Id="rId37" Type="http://schemas.openxmlformats.org/officeDocument/2006/relationships/hyperlink" Target="https://online-pmo.com/cmmi/cmmi-for-development-version-1-3/requirements-development-rd/develop-product-requirements/establish-product-and-product-component-requirements/" TargetMode="External"/><Relationship Id="rId40" Type="http://schemas.openxmlformats.org/officeDocument/2006/relationships/printerSettings" Target="../printerSettings/printerSettings5.bin"/><Relationship Id="rId5" Type="http://schemas.openxmlformats.org/officeDocument/2006/relationships/hyperlink" Target="https://online-pmo.com/cmmi/cmmi-for-development-version-1-3/verification-ver/perform-peer-reviews/analyze-peer-review-data/analyze-preliminary-project-plan-peer-review/" TargetMode="External"/><Relationship Id="rId15" Type="http://schemas.openxmlformats.org/officeDocument/2006/relationships/hyperlink" Target="https://online-pmo.com/pmi-project-management-institute/pmi-project-quality-management/plan-quality-management/" TargetMode="External"/><Relationship Id="rId23" Type="http://schemas.openxmlformats.org/officeDocument/2006/relationships/hyperlink" Target="https://online-pmo.com/cmmi/cmmi-for-development-version-1-3/verification-ver/perform-peer-reviews/conduct-peer-reviews/conduct-project-charter-peer-review/" TargetMode="External"/><Relationship Id="rId28" Type="http://schemas.openxmlformats.org/officeDocument/2006/relationships/hyperlink" Target="https://online-pmo.com/online-pmos-project-management/initiating/" TargetMode="External"/><Relationship Id="rId36" Type="http://schemas.openxmlformats.org/officeDocument/2006/relationships/hyperlink" Target="https://online-pmo.com/cmmi/cmmi-for-development-version-1-3/requirements-development-rd/develop-product-requirements/" TargetMode="External"/><Relationship Id="rId10" Type="http://schemas.openxmlformats.org/officeDocument/2006/relationships/hyperlink" Target="https://online-pmo.com/cmmi/cmmi-for-development-version-1-3/verification-ver/perform-peer-reviews/prepare-for-peer-reviews/prepare-for-preliminary-project-plan-peer-review/" TargetMode="External"/><Relationship Id="rId19" Type="http://schemas.openxmlformats.org/officeDocument/2006/relationships/hyperlink" Target="https://online-pmo.com/pmi-project-management-institute/pmi-project-stakeholder-management/plan-stakeholder-management/" TargetMode="External"/><Relationship Id="rId31" Type="http://schemas.openxmlformats.org/officeDocument/2006/relationships/hyperlink" Target="https://online-pmo.com/cmmi/cmmi-for-development-version-1-3/verification-ver/perform-peer-reviews/prepare-for-peer-reviews/prepare-for-project-charter-peer-review/" TargetMode="External"/><Relationship Id="rId4" Type="http://schemas.openxmlformats.org/officeDocument/2006/relationships/hyperlink" Target="https://online-pmo.com/cmmi/cmmi-for-development-version-1-3/verification-ver/perform-peer-reviews/conduct-peer-reviews/conduct-project-charter-peer-review/" TargetMode="External"/><Relationship Id="rId9" Type="http://schemas.openxmlformats.org/officeDocument/2006/relationships/hyperlink" Target="https://online-pmo.com/cmmi/cmmi-for-development-version-1-3/verification-ver/verify-selected-work-products/perform-verification/analyze-preliminary-project-plan-verification-results/" TargetMode="External"/><Relationship Id="rId14" Type="http://schemas.openxmlformats.org/officeDocument/2006/relationships/hyperlink" Target="https://online-pmo.com/pmi-project-management-institute/pmi-project-cost-management/plan-cost-management/" TargetMode="External"/><Relationship Id="rId22" Type="http://schemas.openxmlformats.org/officeDocument/2006/relationships/hyperlink" Target="https://online-pmo.com/pmi-project-management-institute/pmi-project-human-resource-management/plan-human-resource-management/" TargetMode="External"/><Relationship Id="rId27" Type="http://schemas.openxmlformats.org/officeDocument/2006/relationships/hyperlink" Target="https://online-pmo.com/cmmi/cmmi-for-development-version-1-3/verification-ver/perform-peer-reviews/conduct-peer-reviews/conduct-project-charter-peer-review/" TargetMode="External"/><Relationship Id="rId30" Type="http://schemas.openxmlformats.org/officeDocument/2006/relationships/hyperlink" Target="https://online-pmo.com/cmmi/cmmi-for-development-version-1-3/verification-ver/perform-peer-reviews/perform-project-charter-peer-review/" TargetMode="External"/><Relationship Id="rId35" Type="http://schemas.openxmlformats.org/officeDocument/2006/relationships/hyperlink" Target="https://online-pmo.com/cmmi/cmmi-for-development-version-1-3/requirements-development-rd/develop-customer-requirements/" TargetMode="External"/><Relationship Id="rId8" Type="http://schemas.openxmlformats.org/officeDocument/2006/relationships/hyperlink" Target="https://online-pmo.com/cmmi/cmmi-for-development-version-1-3/verification-ver/verify-selected-work-products/perform-verification/perform-preliminary-project-plan-verification/" TargetMode="External"/><Relationship Id="rId3" Type="http://schemas.openxmlformats.org/officeDocument/2006/relationships/hyperlink" Target="https://online-pmo.com/waterfall/plan-phase/develop-preliminary-project-plan/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9"/>
  <sheetViews>
    <sheetView workbookViewId="0">
      <selection activeCell="G9" sqref="G9"/>
    </sheetView>
  </sheetViews>
  <sheetFormatPr defaultRowHeight="14.5" x14ac:dyDescent="0.35"/>
  <cols>
    <col min="2" max="2" width="28.26953125" bestFit="1" customWidth="1"/>
    <col min="3" max="3" width="9.54296875" style="19" bestFit="1" customWidth="1"/>
    <col min="7" max="7" width="9.36328125" bestFit="1" customWidth="1"/>
  </cols>
  <sheetData>
    <row r="2" spans="2:7" x14ac:dyDescent="0.35">
      <c r="B2" t="s">
        <v>3581</v>
      </c>
      <c r="C2" s="19">
        <v>39</v>
      </c>
    </row>
    <row r="3" spans="2:7" x14ac:dyDescent="0.35">
      <c r="B3" t="s">
        <v>3582</v>
      </c>
      <c r="C3" s="21">
        <v>44747</v>
      </c>
    </row>
    <row r="4" spans="2:7" x14ac:dyDescent="0.35">
      <c r="B4" t="s">
        <v>3727</v>
      </c>
      <c r="C4" s="23">
        <v>100</v>
      </c>
    </row>
    <row r="5" spans="2:7" x14ac:dyDescent="0.35">
      <c r="B5" t="s">
        <v>4306</v>
      </c>
      <c r="C5" s="19" t="s">
        <v>4307</v>
      </c>
    </row>
    <row r="9" spans="2:7" x14ac:dyDescent="0.35">
      <c r="C9" s="24"/>
      <c r="D9" s="24"/>
      <c r="E9" s="69"/>
      <c r="F9" s="69"/>
      <c r="G9" s="69"/>
    </row>
  </sheetData>
  <dataValidations count="1">
    <dataValidation type="list" allowBlank="1" showInputMessage="1" showErrorMessage="1" sqref="C5" xr:uid="{2538F176-53A6-4EA0-9E27-CFDC9EFEFC63}">
      <formula1>"AppDev,COTS/SaaS"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212"/>
  <sheetViews>
    <sheetView workbookViewId="0">
      <selection activeCell="F7" sqref="F7"/>
    </sheetView>
  </sheetViews>
  <sheetFormatPr defaultRowHeight="14.5" x14ac:dyDescent="0.35"/>
  <sheetData>
    <row r="1" spans="1:2" x14ac:dyDescent="0.35">
      <c r="A1" s="7" t="s">
        <v>0</v>
      </c>
      <c r="B1" s="1" t="s">
        <v>1</v>
      </c>
    </row>
    <row r="2" spans="1:2" ht="42" x14ac:dyDescent="0.35">
      <c r="A2" s="8">
        <v>1</v>
      </c>
      <c r="B2" s="2" t="s">
        <v>2169</v>
      </c>
    </row>
    <row r="3" spans="1:2" ht="21" x14ac:dyDescent="0.35">
      <c r="A3" s="8">
        <v>1.1000000000000001</v>
      </c>
      <c r="B3" s="2" t="s">
        <v>1603</v>
      </c>
    </row>
    <row r="4" spans="1:2" ht="50" x14ac:dyDescent="0.35">
      <c r="A4" s="9" t="s">
        <v>1604</v>
      </c>
      <c r="B4" s="3" t="s">
        <v>2170</v>
      </c>
    </row>
    <row r="5" spans="1:2" ht="50" x14ac:dyDescent="0.35">
      <c r="A5" s="9" t="s">
        <v>1606</v>
      </c>
      <c r="B5" s="3" t="s">
        <v>1609</v>
      </c>
    </row>
    <row r="6" spans="1:2" ht="50" x14ac:dyDescent="0.35">
      <c r="A6" s="9" t="s">
        <v>1608</v>
      </c>
      <c r="B6" s="3" t="s">
        <v>1611</v>
      </c>
    </row>
    <row r="7" spans="1:2" ht="40" x14ac:dyDescent="0.35">
      <c r="A7" s="9" t="s">
        <v>1610</v>
      </c>
      <c r="B7" s="3" t="s">
        <v>2171</v>
      </c>
    </row>
    <row r="8" spans="1:2" ht="52.5" x14ac:dyDescent="0.35">
      <c r="A8" s="8">
        <v>1.2</v>
      </c>
      <c r="B8" s="2" t="s">
        <v>2172</v>
      </c>
    </row>
    <row r="9" spans="1:2" ht="60" x14ac:dyDescent="0.35">
      <c r="A9" s="9" t="s">
        <v>5</v>
      </c>
      <c r="B9" s="3" t="s">
        <v>2173</v>
      </c>
    </row>
    <row r="10" spans="1:2" ht="40" x14ac:dyDescent="0.35">
      <c r="A10" s="9" t="s">
        <v>7</v>
      </c>
      <c r="B10" s="3" t="s">
        <v>2174</v>
      </c>
    </row>
    <row r="11" spans="1:2" ht="40" x14ac:dyDescent="0.35">
      <c r="A11" s="9" t="s">
        <v>9</v>
      </c>
      <c r="B11" s="3" t="s">
        <v>2175</v>
      </c>
    </row>
    <row r="12" spans="1:2" ht="50" x14ac:dyDescent="0.35">
      <c r="A12" s="9" t="s">
        <v>15</v>
      </c>
      <c r="B12" s="3" t="s">
        <v>2176</v>
      </c>
    </row>
    <row r="13" spans="1:2" ht="90" x14ac:dyDescent="0.35">
      <c r="A13" s="9" t="s">
        <v>17</v>
      </c>
      <c r="B13" s="3" t="s">
        <v>2177</v>
      </c>
    </row>
    <row r="14" spans="1:2" ht="70" x14ac:dyDescent="0.35">
      <c r="A14" s="9" t="s">
        <v>101</v>
      </c>
      <c r="B14" s="3" t="s">
        <v>2178</v>
      </c>
    </row>
    <row r="15" spans="1:2" ht="30" x14ac:dyDescent="0.35">
      <c r="A15" s="9" t="s">
        <v>1621</v>
      </c>
      <c r="B15" s="3" t="s">
        <v>2179</v>
      </c>
    </row>
    <row r="16" spans="1:2" ht="40" x14ac:dyDescent="0.35">
      <c r="A16" s="9" t="s">
        <v>2180</v>
      </c>
      <c r="B16" s="3" t="s">
        <v>2181</v>
      </c>
    </row>
    <row r="17" spans="1:2" ht="70" x14ac:dyDescent="0.35">
      <c r="A17" s="9" t="s">
        <v>2182</v>
      </c>
      <c r="B17" s="3" t="s">
        <v>2183</v>
      </c>
    </row>
    <row r="18" spans="1:2" ht="50" x14ac:dyDescent="0.35">
      <c r="A18" s="9" t="s">
        <v>2184</v>
      </c>
      <c r="B18" s="3" t="s">
        <v>2185</v>
      </c>
    </row>
    <row r="19" spans="1:2" ht="42" x14ac:dyDescent="0.35">
      <c r="A19" s="8">
        <v>1.3</v>
      </c>
      <c r="B19" s="2" t="s">
        <v>2186</v>
      </c>
    </row>
    <row r="20" spans="1:2" ht="60" x14ac:dyDescent="0.35">
      <c r="A20" s="9" t="s">
        <v>1624</v>
      </c>
      <c r="B20" s="3" t="s">
        <v>2187</v>
      </c>
    </row>
    <row r="21" spans="1:2" ht="50" x14ac:dyDescent="0.35">
      <c r="A21" s="9" t="s">
        <v>1625</v>
      </c>
      <c r="B21" s="3" t="s">
        <v>2188</v>
      </c>
    </row>
    <row r="22" spans="1:2" ht="60" x14ac:dyDescent="0.35">
      <c r="A22" s="9" t="s">
        <v>1627</v>
      </c>
      <c r="B22" s="3" t="s">
        <v>2189</v>
      </c>
    </row>
    <row r="23" spans="1:2" ht="70" x14ac:dyDescent="0.35">
      <c r="A23" s="9" t="s">
        <v>1629</v>
      </c>
      <c r="B23" s="3" t="s">
        <v>2190</v>
      </c>
    </row>
    <row r="24" spans="1:2" ht="50" x14ac:dyDescent="0.35">
      <c r="A24" s="9" t="s">
        <v>2191</v>
      </c>
      <c r="B24" s="3" t="s">
        <v>2192</v>
      </c>
    </row>
    <row r="25" spans="1:2" ht="50" x14ac:dyDescent="0.35">
      <c r="A25" s="9" t="s">
        <v>2193</v>
      </c>
      <c r="B25" s="3" t="s">
        <v>2194</v>
      </c>
    </row>
    <row r="26" spans="1:2" ht="40" x14ac:dyDescent="0.35">
      <c r="A26" s="9" t="s">
        <v>2195</v>
      </c>
      <c r="B26" s="3" t="s">
        <v>2196</v>
      </c>
    </row>
    <row r="27" spans="1:2" ht="80" x14ac:dyDescent="0.35">
      <c r="A27" s="9" t="s">
        <v>2197</v>
      </c>
      <c r="B27" s="3" t="s">
        <v>2198</v>
      </c>
    </row>
    <row r="28" spans="1:2" ht="100" x14ac:dyDescent="0.35">
      <c r="A28" s="9" t="s">
        <v>2199</v>
      </c>
      <c r="B28" s="3" t="s">
        <v>2200</v>
      </c>
    </row>
    <row r="29" spans="1:2" ht="130" x14ac:dyDescent="0.35">
      <c r="A29" s="9" t="s">
        <v>2201</v>
      </c>
      <c r="B29" s="3" t="s">
        <v>2202</v>
      </c>
    </row>
    <row r="30" spans="1:2" ht="60" x14ac:dyDescent="0.35">
      <c r="A30" s="9" t="s">
        <v>2203</v>
      </c>
      <c r="B30" s="3" t="s">
        <v>2204</v>
      </c>
    </row>
    <row r="31" spans="1:2" ht="52.5" x14ac:dyDescent="0.35">
      <c r="A31" s="8">
        <v>1.4</v>
      </c>
      <c r="B31" s="2" t="s">
        <v>1664</v>
      </c>
    </row>
    <row r="32" spans="1:2" ht="40" x14ac:dyDescent="0.35">
      <c r="A32" s="9" t="s">
        <v>127</v>
      </c>
      <c r="B32" s="3" t="s">
        <v>1665</v>
      </c>
    </row>
    <row r="33" spans="1:2" ht="60" x14ac:dyDescent="0.35">
      <c r="A33" s="9" t="s">
        <v>129</v>
      </c>
      <c r="B33" s="3" t="s">
        <v>1666</v>
      </c>
    </row>
    <row r="34" spans="1:2" ht="20" x14ac:dyDescent="0.35">
      <c r="A34" s="9" t="s">
        <v>143</v>
      </c>
      <c r="B34" s="3" t="s">
        <v>1667</v>
      </c>
    </row>
    <row r="35" spans="1:2" ht="20" x14ac:dyDescent="0.35">
      <c r="A35" s="9" t="s">
        <v>145</v>
      </c>
      <c r="B35" s="3" t="s">
        <v>1668</v>
      </c>
    </row>
    <row r="36" spans="1:2" ht="40" x14ac:dyDescent="0.35">
      <c r="A36" s="9" t="s">
        <v>220</v>
      </c>
      <c r="B36" s="3" t="s">
        <v>1669</v>
      </c>
    </row>
    <row r="37" spans="1:2" ht="20" x14ac:dyDescent="0.35">
      <c r="A37" s="9" t="s">
        <v>246</v>
      </c>
      <c r="B37" s="3" t="s">
        <v>1889</v>
      </c>
    </row>
    <row r="38" spans="1:2" ht="20" x14ac:dyDescent="0.35">
      <c r="A38" s="9" t="s">
        <v>248</v>
      </c>
      <c r="B38" s="3" t="s">
        <v>1727</v>
      </c>
    </row>
    <row r="39" spans="1:2" ht="20" x14ac:dyDescent="0.35">
      <c r="A39" s="9" t="s">
        <v>262</v>
      </c>
      <c r="B39" s="3" t="s">
        <v>1729</v>
      </c>
    </row>
    <row r="40" spans="1:2" ht="60" x14ac:dyDescent="0.35">
      <c r="A40" s="9" t="s">
        <v>266</v>
      </c>
      <c r="B40" s="3" t="s">
        <v>1731</v>
      </c>
    </row>
    <row r="41" spans="1:2" ht="110" x14ac:dyDescent="0.35">
      <c r="A41" s="9" t="s">
        <v>268</v>
      </c>
      <c r="B41" s="3" t="s">
        <v>2205</v>
      </c>
    </row>
    <row r="42" spans="1:2" ht="140" x14ac:dyDescent="0.35">
      <c r="A42" s="9" t="s">
        <v>288</v>
      </c>
      <c r="B42" s="3" t="s">
        <v>2206</v>
      </c>
    </row>
    <row r="43" spans="1:2" ht="70" x14ac:dyDescent="0.35">
      <c r="A43" s="9" t="s">
        <v>342</v>
      </c>
      <c r="B43" s="3" t="s">
        <v>1681</v>
      </c>
    </row>
    <row r="44" spans="1:2" ht="50" x14ac:dyDescent="0.35">
      <c r="A44" s="9" t="s">
        <v>356</v>
      </c>
      <c r="B44" s="3" t="s">
        <v>1683</v>
      </c>
    </row>
    <row r="45" spans="1:2" ht="31.5" x14ac:dyDescent="0.35">
      <c r="A45" s="8">
        <v>1.5</v>
      </c>
      <c r="B45" s="2" t="s">
        <v>2207</v>
      </c>
    </row>
    <row r="46" spans="1:2" ht="60" x14ac:dyDescent="0.35">
      <c r="A46" s="9" t="s">
        <v>1287</v>
      </c>
      <c r="B46" s="3" t="s">
        <v>2208</v>
      </c>
    </row>
    <row r="47" spans="1:2" ht="31.5" x14ac:dyDescent="0.35">
      <c r="A47" s="8">
        <v>1.6</v>
      </c>
      <c r="B47" s="2" t="s">
        <v>1701</v>
      </c>
    </row>
    <row r="48" spans="1:2" ht="70" x14ac:dyDescent="0.35">
      <c r="A48" s="9" t="s">
        <v>385</v>
      </c>
      <c r="B48" s="3" t="s">
        <v>2209</v>
      </c>
    </row>
    <row r="49" spans="1:2" ht="70" x14ac:dyDescent="0.35">
      <c r="A49" s="9" t="s">
        <v>386</v>
      </c>
      <c r="B49" s="3" t="s">
        <v>2210</v>
      </c>
    </row>
    <row r="50" spans="1:2" ht="60" x14ac:dyDescent="0.35">
      <c r="A50" s="9" t="s">
        <v>388</v>
      </c>
      <c r="B50" s="3" t="s">
        <v>2211</v>
      </c>
    </row>
    <row r="51" spans="1:2" ht="42" x14ac:dyDescent="0.35">
      <c r="A51" s="8">
        <v>1.7</v>
      </c>
      <c r="B51" s="2" t="s">
        <v>1704</v>
      </c>
    </row>
    <row r="52" spans="1:2" ht="30" x14ac:dyDescent="0.35">
      <c r="A52" s="9" t="s">
        <v>1315</v>
      </c>
      <c r="B52" s="3" t="s">
        <v>2212</v>
      </c>
    </row>
    <row r="53" spans="1:2" ht="30" x14ac:dyDescent="0.35">
      <c r="A53" s="9" t="s">
        <v>1339</v>
      </c>
      <c r="B53" s="3" t="s">
        <v>1706</v>
      </c>
    </row>
    <row r="54" spans="1:2" ht="30" x14ac:dyDescent="0.35">
      <c r="A54" s="9" t="s">
        <v>1375</v>
      </c>
      <c r="B54" s="3" t="s">
        <v>2213</v>
      </c>
    </row>
    <row r="55" spans="1:2" ht="40" x14ac:dyDescent="0.35">
      <c r="A55" s="9" t="s">
        <v>1391</v>
      </c>
      <c r="B55" s="3" t="s">
        <v>2214</v>
      </c>
    </row>
    <row r="56" spans="1:2" ht="21" x14ac:dyDescent="0.35">
      <c r="A56" s="8">
        <v>2</v>
      </c>
      <c r="B56" s="2" t="s">
        <v>2215</v>
      </c>
    </row>
    <row r="57" spans="1:2" ht="31.5" x14ac:dyDescent="0.35">
      <c r="A57" s="8">
        <v>2.1</v>
      </c>
      <c r="B57" s="2" t="s">
        <v>1711</v>
      </c>
    </row>
    <row r="58" spans="1:2" ht="50" x14ac:dyDescent="0.35">
      <c r="A58" s="9" t="s">
        <v>1712</v>
      </c>
      <c r="B58" s="3" t="s">
        <v>2216</v>
      </c>
    </row>
    <row r="59" spans="1:2" ht="50" x14ac:dyDescent="0.35">
      <c r="A59" s="9" t="s">
        <v>1713</v>
      </c>
      <c r="B59" s="3" t="s">
        <v>1609</v>
      </c>
    </row>
    <row r="60" spans="1:2" ht="50" x14ac:dyDescent="0.35">
      <c r="A60" s="9" t="s">
        <v>1714</v>
      </c>
      <c r="B60" s="3" t="s">
        <v>1611</v>
      </c>
    </row>
    <row r="61" spans="1:2" ht="30" x14ac:dyDescent="0.35">
      <c r="A61" s="9" t="s">
        <v>1715</v>
      </c>
      <c r="B61" s="3" t="s">
        <v>2217</v>
      </c>
    </row>
    <row r="62" spans="1:2" ht="52.5" x14ac:dyDescent="0.35">
      <c r="A62" s="8">
        <v>2.2000000000000002</v>
      </c>
      <c r="B62" s="2" t="s">
        <v>1664</v>
      </c>
    </row>
    <row r="63" spans="1:2" ht="40" x14ac:dyDescent="0.35">
      <c r="A63" s="9" t="s">
        <v>1720</v>
      </c>
      <c r="B63" s="3" t="s">
        <v>1665</v>
      </c>
    </row>
    <row r="64" spans="1:2" ht="60" x14ac:dyDescent="0.35">
      <c r="A64" s="9" t="s">
        <v>1721</v>
      </c>
      <c r="B64" s="3" t="s">
        <v>1666</v>
      </c>
    </row>
    <row r="65" spans="1:2" ht="20" x14ac:dyDescent="0.35">
      <c r="A65" s="9" t="s">
        <v>1722</v>
      </c>
      <c r="B65" s="3" t="s">
        <v>1667</v>
      </c>
    </row>
    <row r="66" spans="1:2" ht="20" x14ac:dyDescent="0.35">
      <c r="A66" s="9" t="s">
        <v>1723</v>
      </c>
      <c r="B66" s="3" t="s">
        <v>1668</v>
      </c>
    </row>
    <row r="67" spans="1:2" ht="40" x14ac:dyDescent="0.35">
      <c r="A67" s="9" t="s">
        <v>1724</v>
      </c>
      <c r="B67" s="3" t="s">
        <v>1669</v>
      </c>
    </row>
    <row r="68" spans="1:2" ht="20" x14ac:dyDescent="0.35">
      <c r="A68" s="9" t="s">
        <v>1725</v>
      </c>
      <c r="B68" s="3" t="s">
        <v>1889</v>
      </c>
    </row>
    <row r="69" spans="1:2" ht="20" x14ac:dyDescent="0.35">
      <c r="A69" s="9" t="s">
        <v>1726</v>
      </c>
      <c r="B69" s="3" t="s">
        <v>1727</v>
      </c>
    </row>
    <row r="70" spans="1:2" ht="20" x14ac:dyDescent="0.35">
      <c r="A70" s="9" t="s">
        <v>1728</v>
      </c>
      <c r="B70" s="3" t="s">
        <v>1729</v>
      </c>
    </row>
    <row r="71" spans="1:2" ht="60" x14ac:dyDescent="0.35">
      <c r="A71" s="9" t="s">
        <v>1730</v>
      </c>
      <c r="B71" s="3" t="s">
        <v>1731</v>
      </c>
    </row>
    <row r="72" spans="1:2" ht="110" x14ac:dyDescent="0.35">
      <c r="A72" s="9" t="s">
        <v>1732</v>
      </c>
      <c r="B72" s="3" t="s">
        <v>2205</v>
      </c>
    </row>
    <row r="73" spans="1:2" ht="140" x14ac:dyDescent="0.35">
      <c r="A73" s="9" t="s">
        <v>1733</v>
      </c>
      <c r="B73" s="3" t="s">
        <v>2218</v>
      </c>
    </row>
    <row r="74" spans="1:2" ht="70" x14ac:dyDescent="0.35">
      <c r="A74" s="9" t="s">
        <v>1734</v>
      </c>
      <c r="B74" s="3" t="s">
        <v>1681</v>
      </c>
    </row>
    <row r="75" spans="1:2" ht="50" x14ac:dyDescent="0.35">
      <c r="A75" s="9" t="s">
        <v>1735</v>
      </c>
      <c r="B75" s="3" t="s">
        <v>1683</v>
      </c>
    </row>
    <row r="76" spans="1:2" ht="42" x14ac:dyDescent="0.35">
      <c r="A76" s="8">
        <v>2.2999999999999998</v>
      </c>
      <c r="B76" s="2" t="s">
        <v>2219</v>
      </c>
    </row>
    <row r="77" spans="1:2" ht="40" x14ac:dyDescent="0.35">
      <c r="A77" s="9" t="s">
        <v>1737</v>
      </c>
      <c r="B77" s="3" t="s">
        <v>2220</v>
      </c>
    </row>
    <row r="78" spans="1:2" ht="50" x14ac:dyDescent="0.35">
      <c r="A78" s="9" t="s">
        <v>1739</v>
      </c>
      <c r="B78" s="3" t="s">
        <v>2221</v>
      </c>
    </row>
    <row r="79" spans="1:2" ht="90" x14ac:dyDescent="0.35">
      <c r="A79" s="9" t="s">
        <v>1741</v>
      </c>
      <c r="B79" s="3" t="s">
        <v>2222</v>
      </c>
    </row>
    <row r="80" spans="1:2" ht="50" x14ac:dyDescent="0.35">
      <c r="A80" s="9" t="s">
        <v>1757</v>
      </c>
      <c r="B80" s="3" t="s">
        <v>2223</v>
      </c>
    </row>
    <row r="81" spans="1:2" ht="52.5" x14ac:dyDescent="0.35">
      <c r="A81" s="8">
        <v>2.4</v>
      </c>
      <c r="B81" s="2" t="s">
        <v>2224</v>
      </c>
    </row>
    <row r="82" spans="1:2" ht="40" x14ac:dyDescent="0.35">
      <c r="A82" s="9" t="s">
        <v>1768</v>
      </c>
      <c r="B82" s="3" t="s">
        <v>2225</v>
      </c>
    </row>
    <row r="83" spans="1:2" ht="30" x14ac:dyDescent="0.35">
      <c r="A83" s="9" t="s">
        <v>1770</v>
      </c>
      <c r="B83" s="3" t="s">
        <v>2226</v>
      </c>
    </row>
    <row r="84" spans="1:2" ht="70" x14ac:dyDescent="0.35">
      <c r="A84" s="9" t="s">
        <v>2227</v>
      </c>
      <c r="B84" s="3" t="s">
        <v>2228</v>
      </c>
    </row>
    <row r="85" spans="1:2" ht="70" x14ac:dyDescent="0.35">
      <c r="A85" s="9" t="s">
        <v>2229</v>
      </c>
      <c r="B85" s="3" t="s">
        <v>2230</v>
      </c>
    </row>
    <row r="86" spans="1:2" ht="60" x14ac:dyDescent="0.35">
      <c r="A86" s="9" t="s">
        <v>2231</v>
      </c>
      <c r="B86" s="3" t="s">
        <v>1762</v>
      </c>
    </row>
    <row r="87" spans="1:2" ht="60" x14ac:dyDescent="0.35">
      <c r="A87" s="9" t="s">
        <v>2232</v>
      </c>
      <c r="B87" s="3" t="s">
        <v>1764</v>
      </c>
    </row>
    <row r="88" spans="1:2" ht="50" x14ac:dyDescent="0.35">
      <c r="A88" s="9" t="s">
        <v>2233</v>
      </c>
      <c r="B88" s="3" t="s">
        <v>2234</v>
      </c>
    </row>
    <row r="89" spans="1:2" ht="42" x14ac:dyDescent="0.35">
      <c r="A89" s="8">
        <v>2.5</v>
      </c>
      <c r="B89" s="2" t="s">
        <v>2235</v>
      </c>
    </row>
    <row r="90" spans="1:2" ht="40" x14ac:dyDescent="0.35">
      <c r="A90" s="9" t="s">
        <v>1773</v>
      </c>
      <c r="B90" s="3" t="s">
        <v>2236</v>
      </c>
    </row>
    <row r="91" spans="1:2" ht="40" x14ac:dyDescent="0.35">
      <c r="A91" s="9" t="s">
        <v>1775</v>
      </c>
      <c r="B91" s="3" t="s">
        <v>2237</v>
      </c>
    </row>
    <row r="92" spans="1:2" ht="40" x14ac:dyDescent="0.35">
      <c r="A92" s="9" t="s">
        <v>1777</v>
      </c>
      <c r="B92" s="3" t="s">
        <v>2238</v>
      </c>
    </row>
    <row r="93" spans="1:2" ht="50" x14ac:dyDescent="0.35">
      <c r="A93" s="9" t="s">
        <v>2239</v>
      </c>
      <c r="B93" s="3" t="s">
        <v>2240</v>
      </c>
    </row>
    <row r="94" spans="1:2" ht="40" x14ac:dyDescent="0.35">
      <c r="A94" s="9" t="s">
        <v>2241</v>
      </c>
      <c r="B94" s="3" t="s">
        <v>2242</v>
      </c>
    </row>
    <row r="95" spans="1:2" ht="40" x14ac:dyDescent="0.35">
      <c r="A95" s="9" t="s">
        <v>2243</v>
      </c>
      <c r="B95" s="3" t="s">
        <v>2244</v>
      </c>
    </row>
    <row r="96" spans="1:2" ht="42" x14ac:dyDescent="0.35">
      <c r="A96" s="8">
        <v>2.6</v>
      </c>
      <c r="B96" s="2" t="s">
        <v>2245</v>
      </c>
    </row>
    <row r="97" spans="1:2" ht="40" x14ac:dyDescent="0.35">
      <c r="A97" s="9" t="s">
        <v>1780</v>
      </c>
      <c r="B97" s="3" t="s">
        <v>2246</v>
      </c>
    </row>
    <row r="98" spans="1:2" ht="30" x14ac:dyDescent="0.35">
      <c r="A98" s="9" t="s">
        <v>1782</v>
      </c>
      <c r="B98" s="3" t="s">
        <v>2247</v>
      </c>
    </row>
    <row r="99" spans="1:2" ht="50" x14ac:dyDescent="0.35">
      <c r="A99" s="9" t="s">
        <v>1784</v>
      </c>
      <c r="B99" s="3" t="s">
        <v>2248</v>
      </c>
    </row>
    <row r="100" spans="1:2" ht="42" x14ac:dyDescent="0.35">
      <c r="A100" s="8">
        <v>2.7</v>
      </c>
      <c r="B100" s="2" t="s">
        <v>2249</v>
      </c>
    </row>
    <row r="101" spans="1:2" ht="50" x14ac:dyDescent="0.35">
      <c r="A101" s="9" t="s">
        <v>1789</v>
      </c>
      <c r="B101" s="3" t="s">
        <v>2250</v>
      </c>
    </row>
    <row r="102" spans="1:2" ht="40" x14ac:dyDescent="0.35">
      <c r="A102" s="9" t="s">
        <v>1791</v>
      </c>
      <c r="B102" s="3" t="s">
        <v>2251</v>
      </c>
    </row>
    <row r="103" spans="1:2" ht="20" x14ac:dyDescent="0.35">
      <c r="A103" s="9" t="s">
        <v>2252</v>
      </c>
      <c r="B103" s="3" t="s">
        <v>1857</v>
      </c>
    </row>
    <row r="104" spans="1:2" ht="31.5" x14ac:dyDescent="0.35">
      <c r="A104" s="8">
        <v>2.8</v>
      </c>
      <c r="B104" s="2" t="s">
        <v>1808</v>
      </c>
    </row>
    <row r="105" spans="1:2" ht="30" x14ac:dyDescent="0.35">
      <c r="A105" s="9" t="s">
        <v>1794</v>
      </c>
      <c r="B105" s="3" t="s">
        <v>1816</v>
      </c>
    </row>
    <row r="106" spans="1:2" ht="30" x14ac:dyDescent="0.35">
      <c r="A106" s="9" t="s">
        <v>1796</v>
      </c>
      <c r="B106" s="3" t="s">
        <v>1818</v>
      </c>
    </row>
    <row r="107" spans="1:2" ht="40" x14ac:dyDescent="0.35">
      <c r="A107" s="9" t="s">
        <v>1798</v>
      </c>
      <c r="B107" s="3" t="s">
        <v>1836</v>
      </c>
    </row>
    <row r="108" spans="1:2" ht="30" x14ac:dyDescent="0.35">
      <c r="A108" s="9" t="s">
        <v>1800</v>
      </c>
      <c r="B108" s="3" t="s">
        <v>2253</v>
      </c>
    </row>
    <row r="109" spans="1:2" ht="31.5" x14ac:dyDescent="0.35">
      <c r="A109" s="8">
        <v>2.9</v>
      </c>
      <c r="B109" s="2" t="s">
        <v>1864</v>
      </c>
    </row>
    <row r="110" spans="1:2" ht="70" x14ac:dyDescent="0.35">
      <c r="A110" s="9" t="s">
        <v>1809</v>
      </c>
      <c r="B110" s="3" t="s">
        <v>2209</v>
      </c>
    </row>
    <row r="111" spans="1:2" ht="40" x14ac:dyDescent="0.35">
      <c r="A111" s="9" t="s">
        <v>1815</v>
      </c>
      <c r="B111" s="3" t="s">
        <v>2254</v>
      </c>
    </row>
    <row r="112" spans="1:2" ht="30" x14ac:dyDescent="0.35">
      <c r="A112" s="9" t="s">
        <v>1817</v>
      </c>
      <c r="B112" s="3" t="s">
        <v>2255</v>
      </c>
    </row>
    <row r="113" spans="1:2" ht="50" x14ac:dyDescent="0.35">
      <c r="A113" s="9" t="s">
        <v>1819</v>
      </c>
      <c r="B113" s="3" t="s">
        <v>2256</v>
      </c>
    </row>
    <row r="114" spans="1:2" ht="52.5" x14ac:dyDescent="0.35">
      <c r="A114" s="8">
        <v>2.1</v>
      </c>
      <c r="B114" s="2" t="s">
        <v>1869</v>
      </c>
    </row>
    <row r="115" spans="1:2" ht="30" x14ac:dyDescent="0.35">
      <c r="A115" s="9" t="s">
        <v>1835</v>
      </c>
      <c r="B115" s="3" t="s">
        <v>2212</v>
      </c>
    </row>
    <row r="116" spans="1:2" ht="30" x14ac:dyDescent="0.35">
      <c r="A116" s="9" t="s">
        <v>1849</v>
      </c>
      <c r="B116" s="3" t="s">
        <v>1706</v>
      </c>
    </row>
    <row r="117" spans="1:2" ht="30" x14ac:dyDescent="0.35">
      <c r="A117" s="9" t="s">
        <v>1850</v>
      </c>
      <c r="B117" s="3" t="s">
        <v>2213</v>
      </c>
    </row>
    <row r="118" spans="1:2" ht="40" x14ac:dyDescent="0.35">
      <c r="A118" s="9" t="s">
        <v>1851</v>
      </c>
      <c r="B118" s="3" t="s">
        <v>2214</v>
      </c>
    </row>
    <row r="119" spans="1:2" ht="31.5" x14ac:dyDescent="0.35">
      <c r="A119" s="8">
        <v>3</v>
      </c>
      <c r="B119" s="2" t="s">
        <v>2257</v>
      </c>
    </row>
    <row r="120" spans="1:2" ht="31.5" x14ac:dyDescent="0.35">
      <c r="A120" s="8">
        <v>3.1</v>
      </c>
      <c r="B120" s="2" t="s">
        <v>2258</v>
      </c>
    </row>
    <row r="121" spans="1:2" ht="50" x14ac:dyDescent="0.35">
      <c r="A121" s="9" t="s">
        <v>1877</v>
      </c>
      <c r="B121" s="3" t="s">
        <v>2259</v>
      </c>
    </row>
    <row r="122" spans="1:2" ht="50" x14ac:dyDescent="0.35">
      <c r="A122" s="9" t="s">
        <v>1878</v>
      </c>
      <c r="B122" s="3" t="s">
        <v>1609</v>
      </c>
    </row>
    <row r="123" spans="1:2" ht="50" x14ac:dyDescent="0.35">
      <c r="A123" s="9" t="s">
        <v>1879</v>
      </c>
      <c r="B123" s="3" t="s">
        <v>1611</v>
      </c>
    </row>
    <row r="124" spans="1:2" ht="30" x14ac:dyDescent="0.35">
      <c r="A124" s="9" t="s">
        <v>1880</v>
      </c>
      <c r="B124" s="3" t="s">
        <v>2260</v>
      </c>
    </row>
    <row r="125" spans="1:2" ht="52.5" x14ac:dyDescent="0.35">
      <c r="A125" s="8">
        <v>3.2</v>
      </c>
      <c r="B125" s="2" t="s">
        <v>1664</v>
      </c>
    </row>
    <row r="126" spans="1:2" ht="40" x14ac:dyDescent="0.35">
      <c r="A126" s="9" t="s">
        <v>1883</v>
      </c>
      <c r="B126" s="3" t="s">
        <v>1665</v>
      </c>
    </row>
    <row r="127" spans="1:2" ht="60" x14ac:dyDescent="0.35">
      <c r="A127" s="9" t="s">
        <v>1884</v>
      </c>
      <c r="B127" s="3" t="s">
        <v>1666</v>
      </c>
    </row>
    <row r="128" spans="1:2" ht="20" x14ac:dyDescent="0.35">
      <c r="A128" s="9" t="s">
        <v>1885</v>
      </c>
      <c r="B128" s="3" t="s">
        <v>1667</v>
      </c>
    </row>
    <row r="129" spans="1:2" ht="20" x14ac:dyDescent="0.35">
      <c r="A129" s="9" t="s">
        <v>1886</v>
      </c>
      <c r="B129" s="3" t="s">
        <v>1668</v>
      </c>
    </row>
    <row r="130" spans="1:2" ht="40" x14ac:dyDescent="0.35">
      <c r="A130" s="9" t="s">
        <v>1887</v>
      </c>
      <c r="B130" s="3" t="s">
        <v>1669</v>
      </c>
    </row>
    <row r="131" spans="1:2" ht="20" x14ac:dyDescent="0.35">
      <c r="A131" s="9" t="s">
        <v>1888</v>
      </c>
      <c r="B131" s="3" t="s">
        <v>1889</v>
      </c>
    </row>
    <row r="132" spans="1:2" ht="20" x14ac:dyDescent="0.35">
      <c r="A132" s="9" t="s">
        <v>1890</v>
      </c>
      <c r="B132" s="3" t="s">
        <v>1727</v>
      </c>
    </row>
    <row r="133" spans="1:2" ht="20" x14ac:dyDescent="0.35">
      <c r="A133" s="9" t="s">
        <v>1891</v>
      </c>
      <c r="B133" s="3" t="s">
        <v>1729</v>
      </c>
    </row>
    <row r="134" spans="1:2" ht="60" x14ac:dyDescent="0.35">
      <c r="A134" s="9" t="s">
        <v>1892</v>
      </c>
      <c r="B134" s="3" t="s">
        <v>1731</v>
      </c>
    </row>
    <row r="135" spans="1:2" ht="110" x14ac:dyDescent="0.35">
      <c r="A135" s="9" t="s">
        <v>1893</v>
      </c>
      <c r="B135" s="3" t="s">
        <v>2205</v>
      </c>
    </row>
    <row r="136" spans="1:2" ht="140" x14ac:dyDescent="0.35">
      <c r="A136" s="9" t="s">
        <v>1894</v>
      </c>
      <c r="B136" s="3" t="s">
        <v>2218</v>
      </c>
    </row>
    <row r="137" spans="1:2" ht="70" x14ac:dyDescent="0.35">
      <c r="A137" s="9" t="s">
        <v>1895</v>
      </c>
      <c r="B137" s="3" t="s">
        <v>1681</v>
      </c>
    </row>
    <row r="138" spans="1:2" ht="50" x14ac:dyDescent="0.35">
      <c r="A138" s="9" t="s">
        <v>1896</v>
      </c>
      <c r="B138" s="3" t="s">
        <v>1683</v>
      </c>
    </row>
    <row r="139" spans="1:2" ht="31.5" x14ac:dyDescent="0.35">
      <c r="A139" s="8">
        <v>3.3</v>
      </c>
      <c r="B139" s="2" t="s">
        <v>2261</v>
      </c>
    </row>
    <row r="140" spans="1:2" ht="40" x14ac:dyDescent="0.35">
      <c r="A140" s="9" t="s">
        <v>1910</v>
      </c>
      <c r="B140" s="3" t="s">
        <v>2262</v>
      </c>
    </row>
    <row r="141" spans="1:2" ht="30" x14ac:dyDescent="0.35">
      <c r="A141" s="9" t="s">
        <v>1912</v>
      </c>
      <c r="B141" s="3" t="s">
        <v>2263</v>
      </c>
    </row>
    <row r="142" spans="1:2" ht="42" x14ac:dyDescent="0.35">
      <c r="A142" s="8">
        <v>3.4</v>
      </c>
      <c r="B142" s="2" t="s">
        <v>2264</v>
      </c>
    </row>
    <row r="143" spans="1:2" ht="50" x14ac:dyDescent="0.35">
      <c r="A143" s="9" t="s">
        <v>1921</v>
      </c>
      <c r="B143" s="3" t="s">
        <v>2265</v>
      </c>
    </row>
    <row r="144" spans="1:2" ht="50" x14ac:dyDescent="0.35">
      <c r="A144" s="9" t="s">
        <v>1923</v>
      </c>
      <c r="B144" s="3" t="s">
        <v>2266</v>
      </c>
    </row>
    <row r="145" spans="1:2" ht="31.5" x14ac:dyDescent="0.35">
      <c r="A145" s="8">
        <v>3.5</v>
      </c>
      <c r="B145" s="2" t="s">
        <v>2267</v>
      </c>
    </row>
    <row r="146" spans="1:2" ht="50" x14ac:dyDescent="0.35">
      <c r="A146" s="9" t="s">
        <v>1928</v>
      </c>
      <c r="B146" s="3" t="s">
        <v>2268</v>
      </c>
    </row>
    <row r="147" spans="1:2" ht="80" x14ac:dyDescent="0.35">
      <c r="A147" s="9" t="s">
        <v>1930</v>
      </c>
      <c r="B147" s="3" t="s">
        <v>2269</v>
      </c>
    </row>
    <row r="148" spans="1:2" ht="30" x14ac:dyDescent="0.35">
      <c r="A148" s="9" t="s">
        <v>2270</v>
      </c>
      <c r="B148" s="3" t="s">
        <v>2271</v>
      </c>
    </row>
    <row r="149" spans="1:2" ht="30" x14ac:dyDescent="0.35">
      <c r="A149" s="9" t="s">
        <v>2272</v>
      </c>
      <c r="B149" s="3" t="s">
        <v>2273</v>
      </c>
    </row>
    <row r="150" spans="1:2" ht="40" x14ac:dyDescent="0.35">
      <c r="A150" s="9" t="s">
        <v>2274</v>
      </c>
      <c r="B150" s="3" t="s">
        <v>2275</v>
      </c>
    </row>
    <row r="151" spans="1:2" ht="21" x14ac:dyDescent="0.35">
      <c r="A151" s="8">
        <v>3.6</v>
      </c>
      <c r="B151" s="2" t="s">
        <v>2276</v>
      </c>
    </row>
    <row r="152" spans="1:2" ht="30" x14ac:dyDescent="0.35">
      <c r="A152" s="9" t="s">
        <v>1933</v>
      </c>
      <c r="B152" s="3" t="s">
        <v>2277</v>
      </c>
    </row>
    <row r="153" spans="1:2" ht="50" x14ac:dyDescent="0.35">
      <c r="A153" s="9" t="s">
        <v>2278</v>
      </c>
      <c r="B153" s="3" t="s">
        <v>2279</v>
      </c>
    </row>
    <row r="154" spans="1:2" ht="21" x14ac:dyDescent="0.35">
      <c r="A154" s="8">
        <v>3.7</v>
      </c>
      <c r="B154" s="2" t="s">
        <v>2023</v>
      </c>
    </row>
    <row r="155" spans="1:2" ht="20" x14ac:dyDescent="0.35">
      <c r="A155" s="9" t="s">
        <v>1936</v>
      </c>
      <c r="B155" s="3" t="s">
        <v>2280</v>
      </c>
    </row>
    <row r="156" spans="1:2" ht="20" x14ac:dyDescent="0.35">
      <c r="A156" s="9" t="s">
        <v>1938</v>
      </c>
      <c r="B156" s="3" t="s">
        <v>2281</v>
      </c>
    </row>
    <row r="157" spans="1:2" ht="30" x14ac:dyDescent="0.35">
      <c r="A157" s="9" t="s">
        <v>1940</v>
      </c>
      <c r="B157" s="3" t="s">
        <v>2282</v>
      </c>
    </row>
    <row r="158" spans="1:2" ht="30" x14ac:dyDescent="0.35">
      <c r="A158" s="9" t="s">
        <v>2283</v>
      </c>
      <c r="B158" s="3" t="s">
        <v>2284</v>
      </c>
    </row>
    <row r="159" spans="1:2" ht="30" x14ac:dyDescent="0.35">
      <c r="A159" s="9" t="s">
        <v>2285</v>
      </c>
      <c r="B159" s="3" t="s">
        <v>2286</v>
      </c>
    </row>
    <row r="160" spans="1:2" ht="42" x14ac:dyDescent="0.35">
      <c r="A160" s="8">
        <v>3.8</v>
      </c>
      <c r="B160" s="2" t="s">
        <v>2287</v>
      </c>
    </row>
    <row r="161" spans="1:2" ht="40" x14ac:dyDescent="0.35">
      <c r="A161" s="9" t="s">
        <v>1943</v>
      </c>
      <c r="B161" s="3" t="s">
        <v>2288</v>
      </c>
    </row>
    <row r="162" spans="1:2" ht="30" x14ac:dyDescent="0.35">
      <c r="A162" s="9" t="s">
        <v>1945</v>
      </c>
      <c r="B162" s="3" t="s">
        <v>2289</v>
      </c>
    </row>
    <row r="163" spans="1:2" ht="50" x14ac:dyDescent="0.35">
      <c r="A163" s="9" t="s">
        <v>2290</v>
      </c>
      <c r="B163" s="3" t="s">
        <v>2291</v>
      </c>
    </row>
    <row r="164" spans="1:2" ht="42" x14ac:dyDescent="0.35">
      <c r="A164" s="8">
        <v>3.9</v>
      </c>
      <c r="B164" s="2" t="s">
        <v>2249</v>
      </c>
    </row>
    <row r="165" spans="1:2" ht="40" x14ac:dyDescent="0.35">
      <c r="A165" s="9" t="s">
        <v>1947</v>
      </c>
      <c r="B165" s="3" t="s">
        <v>2292</v>
      </c>
    </row>
    <row r="166" spans="1:2" ht="50" x14ac:dyDescent="0.35">
      <c r="A166" s="9" t="s">
        <v>1948</v>
      </c>
      <c r="B166" s="3" t="s">
        <v>2293</v>
      </c>
    </row>
    <row r="167" spans="1:2" ht="40" x14ac:dyDescent="0.35">
      <c r="A167" s="9" t="s">
        <v>1950</v>
      </c>
      <c r="B167" s="3" t="s">
        <v>2294</v>
      </c>
    </row>
    <row r="168" spans="1:2" ht="50" x14ac:dyDescent="0.35">
      <c r="A168" s="9" t="s">
        <v>1952</v>
      </c>
      <c r="B168" s="3" t="s">
        <v>2256</v>
      </c>
    </row>
    <row r="169" spans="1:2" ht="20" x14ac:dyDescent="0.35">
      <c r="A169" s="9" t="s">
        <v>1953</v>
      </c>
      <c r="B169" s="3" t="s">
        <v>1857</v>
      </c>
    </row>
    <row r="170" spans="1:2" ht="52.5" x14ac:dyDescent="0.35">
      <c r="A170" s="8">
        <v>3.1</v>
      </c>
      <c r="B170" s="2" t="s">
        <v>2295</v>
      </c>
    </row>
    <row r="171" spans="1:2" ht="30" x14ac:dyDescent="0.35">
      <c r="A171" s="9" t="s">
        <v>1956</v>
      </c>
      <c r="B171" s="3" t="s">
        <v>2212</v>
      </c>
    </row>
    <row r="172" spans="1:2" ht="30" x14ac:dyDescent="0.35">
      <c r="A172" s="9" t="s">
        <v>1957</v>
      </c>
      <c r="B172" s="3" t="s">
        <v>1706</v>
      </c>
    </row>
    <row r="173" spans="1:2" ht="30" x14ac:dyDescent="0.35">
      <c r="A173" s="9" t="s">
        <v>1959</v>
      </c>
      <c r="B173" s="3" t="s">
        <v>2213</v>
      </c>
    </row>
    <row r="174" spans="1:2" ht="40" x14ac:dyDescent="0.35">
      <c r="A174" s="9" t="s">
        <v>1960</v>
      </c>
      <c r="B174" s="3" t="s">
        <v>2214</v>
      </c>
    </row>
    <row r="175" spans="1:2" ht="31.5" x14ac:dyDescent="0.35">
      <c r="A175" s="8">
        <v>4</v>
      </c>
      <c r="B175" s="2" t="s">
        <v>2296</v>
      </c>
    </row>
    <row r="176" spans="1:2" ht="31.5" x14ac:dyDescent="0.35">
      <c r="A176" s="8">
        <v>4.0999999999999996</v>
      </c>
      <c r="B176" s="2" t="s">
        <v>2297</v>
      </c>
    </row>
    <row r="177" spans="1:2" ht="50" x14ac:dyDescent="0.35">
      <c r="A177" s="9" t="s">
        <v>1972</v>
      </c>
      <c r="B177" s="3" t="s">
        <v>2216</v>
      </c>
    </row>
    <row r="178" spans="1:2" ht="50" x14ac:dyDescent="0.35">
      <c r="A178" s="9" t="s">
        <v>1973</v>
      </c>
      <c r="B178" s="3" t="s">
        <v>1609</v>
      </c>
    </row>
    <row r="179" spans="1:2" ht="50" x14ac:dyDescent="0.35">
      <c r="A179" s="9" t="s">
        <v>1974</v>
      </c>
      <c r="B179" s="3" t="s">
        <v>1611</v>
      </c>
    </row>
    <row r="180" spans="1:2" ht="30" x14ac:dyDescent="0.35">
      <c r="A180" s="9" t="s">
        <v>1975</v>
      </c>
      <c r="B180" s="3" t="s">
        <v>2260</v>
      </c>
    </row>
    <row r="181" spans="1:2" ht="52.5" x14ac:dyDescent="0.35">
      <c r="A181" s="8">
        <v>4.2</v>
      </c>
      <c r="B181" s="2" t="s">
        <v>1664</v>
      </c>
    </row>
    <row r="182" spans="1:2" ht="40" x14ac:dyDescent="0.35">
      <c r="A182" s="9" t="s">
        <v>1978</v>
      </c>
      <c r="B182" s="3" t="s">
        <v>1665</v>
      </c>
    </row>
    <row r="183" spans="1:2" ht="60" x14ac:dyDescent="0.35">
      <c r="A183" s="9" t="s">
        <v>1979</v>
      </c>
      <c r="B183" s="3" t="s">
        <v>1666</v>
      </c>
    </row>
    <row r="184" spans="1:2" ht="20" x14ac:dyDescent="0.35">
      <c r="A184" s="9" t="s">
        <v>1980</v>
      </c>
      <c r="B184" s="3" t="s">
        <v>1667</v>
      </c>
    </row>
    <row r="185" spans="1:2" ht="20" x14ac:dyDescent="0.35">
      <c r="A185" s="9" t="s">
        <v>1981</v>
      </c>
      <c r="B185" s="3" t="s">
        <v>1668</v>
      </c>
    </row>
    <row r="186" spans="1:2" ht="40" x14ac:dyDescent="0.35">
      <c r="A186" s="9" t="s">
        <v>1982</v>
      </c>
      <c r="B186" s="3" t="s">
        <v>1669</v>
      </c>
    </row>
    <row r="187" spans="1:2" ht="20" x14ac:dyDescent="0.35">
      <c r="A187" s="9" t="s">
        <v>1983</v>
      </c>
      <c r="B187" s="3" t="s">
        <v>1889</v>
      </c>
    </row>
    <row r="188" spans="1:2" ht="20" x14ac:dyDescent="0.35">
      <c r="A188" s="9" t="s">
        <v>1984</v>
      </c>
      <c r="B188" s="3" t="s">
        <v>1727</v>
      </c>
    </row>
    <row r="189" spans="1:2" ht="20" x14ac:dyDescent="0.35">
      <c r="A189" s="9" t="s">
        <v>1985</v>
      </c>
      <c r="B189" s="3" t="s">
        <v>1729</v>
      </c>
    </row>
    <row r="190" spans="1:2" ht="60" x14ac:dyDescent="0.35">
      <c r="A190" s="9" t="s">
        <v>1986</v>
      </c>
      <c r="B190" s="3" t="s">
        <v>1731</v>
      </c>
    </row>
    <row r="191" spans="1:2" ht="110" x14ac:dyDescent="0.35">
      <c r="A191" s="9" t="s">
        <v>1987</v>
      </c>
      <c r="B191" s="3" t="s">
        <v>2205</v>
      </c>
    </row>
    <row r="192" spans="1:2" ht="140" x14ac:dyDescent="0.35">
      <c r="A192" s="9" t="s">
        <v>1988</v>
      </c>
      <c r="B192" s="3" t="s">
        <v>2218</v>
      </c>
    </row>
    <row r="193" spans="1:2" ht="70" x14ac:dyDescent="0.35">
      <c r="A193" s="9" t="s">
        <v>1989</v>
      </c>
      <c r="B193" s="3" t="s">
        <v>1681</v>
      </c>
    </row>
    <row r="194" spans="1:2" ht="50" x14ac:dyDescent="0.35">
      <c r="A194" s="9" t="s">
        <v>1990</v>
      </c>
      <c r="B194" s="3" t="s">
        <v>1683</v>
      </c>
    </row>
    <row r="195" spans="1:2" ht="31.5" x14ac:dyDescent="0.35">
      <c r="A195" s="8">
        <v>4.3</v>
      </c>
      <c r="B195" s="2" t="s">
        <v>2261</v>
      </c>
    </row>
    <row r="196" spans="1:2" ht="40" x14ac:dyDescent="0.35">
      <c r="A196" s="9" t="s">
        <v>1999</v>
      </c>
      <c r="B196" s="3" t="s">
        <v>2262</v>
      </c>
    </row>
    <row r="197" spans="1:2" ht="30" x14ac:dyDescent="0.35">
      <c r="A197" s="9" t="s">
        <v>2003</v>
      </c>
      <c r="B197" s="3" t="s">
        <v>2263</v>
      </c>
    </row>
    <row r="198" spans="1:2" ht="31.5" x14ac:dyDescent="0.35">
      <c r="A198" s="8">
        <v>4.4000000000000004</v>
      </c>
      <c r="B198" s="2" t="s">
        <v>2298</v>
      </c>
    </row>
    <row r="199" spans="1:2" ht="40" x14ac:dyDescent="0.35">
      <c r="A199" s="9" t="s">
        <v>2005</v>
      </c>
      <c r="B199" s="3" t="s">
        <v>2299</v>
      </c>
    </row>
    <row r="200" spans="1:2" ht="50" x14ac:dyDescent="0.35">
      <c r="A200" s="9" t="s">
        <v>2017</v>
      </c>
      <c r="B200" s="3" t="s">
        <v>2300</v>
      </c>
    </row>
    <row r="201" spans="1:2" ht="40" x14ac:dyDescent="0.35">
      <c r="A201" s="9" t="s">
        <v>2301</v>
      </c>
      <c r="B201" s="3" t="s">
        <v>2302</v>
      </c>
    </row>
    <row r="202" spans="1:2" ht="60" x14ac:dyDescent="0.35">
      <c r="A202" s="9" t="s">
        <v>2303</v>
      </c>
      <c r="B202" s="3" t="s">
        <v>2304</v>
      </c>
    </row>
    <row r="203" spans="1:2" ht="42" x14ac:dyDescent="0.35">
      <c r="A203" s="8">
        <v>4.5</v>
      </c>
      <c r="B203" s="2" t="s">
        <v>2305</v>
      </c>
    </row>
    <row r="204" spans="1:2" ht="40" x14ac:dyDescent="0.35">
      <c r="A204" s="9" t="s">
        <v>2020</v>
      </c>
      <c r="B204" s="3" t="s">
        <v>2306</v>
      </c>
    </row>
    <row r="205" spans="1:2" ht="40" x14ac:dyDescent="0.35">
      <c r="A205" s="9" t="s">
        <v>2022</v>
      </c>
      <c r="B205" s="3" t="s">
        <v>2307</v>
      </c>
    </row>
    <row r="206" spans="1:2" ht="52.5" x14ac:dyDescent="0.35">
      <c r="A206" s="8">
        <v>4.5999999999999996</v>
      </c>
      <c r="B206" s="2" t="s">
        <v>2308</v>
      </c>
    </row>
    <row r="207" spans="1:2" ht="30" x14ac:dyDescent="0.35">
      <c r="A207" s="9" t="s">
        <v>2024</v>
      </c>
      <c r="B207" s="3" t="s">
        <v>2212</v>
      </c>
    </row>
    <row r="208" spans="1:2" ht="30" x14ac:dyDescent="0.35">
      <c r="A208" s="9" t="s">
        <v>2026</v>
      </c>
      <c r="B208" s="3" t="s">
        <v>1706</v>
      </c>
    </row>
    <row r="209" spans="1:2" ht="30" x14ac:dyDescent="0.35">
      <c r="A209" s="9" t="s">
        <v>2028</v>
      </c>
      <c r="B209" s="3" t="s">
        <v>2309</v>
      </c>
    </row>
    <row r="210" spans="1:2" ht="40" x14ac:dyDescent="0.35">
      <c r="A210" s="9" t="s">
        <v>2030</v>
      </c>
      <c r="B210" s="3" t="s">
        <v>2214</v>
      </c>
    </row>
    <row r="211" spans="1:2" ht="42" x14ac:dyDescent="0.35">
      <c r="A211" s="8">
        <v>4.7</v>
      </c>
      <c r="B211" s="2" t="s">
        <v>2310</v>
      </c>
    </row>
    <row r="212" spans="1:2" ht="30" x14ac:dyDescent="0.35">
      <c r="A212" s="9" t="s">
        <v>2036</v>
      </c>
      <c r="B212" s="3" t="s">
        <v>2311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</sheetPr>
  <dimension ref="A1:N467"/>
  <sheetViews>
    <sheetView topLeftCell="A3" workbookViewId="0">
      <selection activeCell="I332" sqref="I332"/>
    </sheetView>
  </sheetViews>
  <sheetFormatPr defaultRowHeight="14.5" outlineLevelRow="1" x14ac:dyDescent="0.35"/>
  <cols>
    <col min="1" max="1" width="9.1796875" bestFit="1" customWidth="1"/>
    <col min="2" max="2" width="2.26953125" customWidth="1"/>
    <col min="3" max="3" width="3.81640625" style="19" customWidth="1"/>
    <col min="4" max="4" width="1.81640625" customWidth="1"/>
    <col min="5" max="5" width="4.26953125" bestFit="1" customWidth="1"/>
    <col min="6" max="6" width="1.81640625" customWidth="1"/>
    <col min="7" max="7" width="6.54296875" bestFit="1" customWidth="1"/>
    <col min="8" max="8" width="1.81640625" customWidth="1"/>
    <col min="9" max="9" width="7.81640625" bestFit="1" customWidth="1"/>
    <col min="10" max="10" width="2.26953125" customWidth="1"/>
    <col min="11" max="11" width="8.26953125" bestFit="1" customWidth="1"/>
    <col min="12" max="12" width="3" customWidth="1"/>
    <col min="13" max="13" width="72.7265625" bestFit="1" customWidth="1"/>
    <col min="14" max="14" width="117.81640625" bestFit="1" customWidth="1"/>
  </cols>
  <sheetData>
    <row r="1" spans="1:14" x14ac:dyDescent="0.35">
      <c r="A1" s="1" t="s">
        <v>0</v>
      </c>
      <c r="B1" s="1"/>
      <c r="C1" s="7"/>
      <c r="D1" s="1"/>
      <c r="E1" s="1"/>
      <c r="F1" s="1"/>
      <c r="G1" s="1"/>
      <c r="H1" s="1"/>
      <c r="I1" s="1"/>
      <c r="J1" s="1"/>
      <c r="K1" s="1"/>
      <c r="L1" s="1"/>
      <c r="M1" s="1" t="s">
        <v>1</v>
      </c>
      <c r="N1" s="1" t="s">
        <v>1128</v>
      </c>
    </row>
    <row r="2" spans="1:14" x14ac:dyDescent="0.35">
      <c r="A2" s="2">
        <v>1</v>
      </c>
      <c r="B2" s="2"/>
      <c r="C2" s="15"/>
      <c r="D2" s="2"/>
      <c r="E2" s="2"/>
      <c r="F2" s="2"/>
      <c r="G2" s="2"/>
      <c r="H2" s="2"/>
      <c r="I2" s="2"/>
      <c r="J2" s="2"/>
      <c r="K2" s="2"/>
      <c r="L2" s="2"/>
      <c r="M2" s="2" t="s">
        <v>2312</v>
      </c>
      <c r="N2" s="5"/>
    </row>
    <row r="3" spans="1:14" collapsed="1" x14ac:dyDescent="0.35">
      <c r="A3" s="2">
        <v>1.2</v>
      </c>
      <c r="B3" s="2"/>
      <c r="C3" s="15">
        <v>1.1000000000000001</v>
      </c>
      <c r="D3" s="2"/>
      <c r="E3" s="2"/>
      <c r="F3" s="2"/>
      <c r="G3" s="2"/>
      <c r="H3" s="2"/>
      <c r="I3" s="2"/>
      <c r="J3" s="2"/>
      <c r="K3" s="2"/>
      <c r="L3" s="2"/>
      <c r="M3" s="2" t="s">
        <v>126</v>
      </c>
      <c r="N3" s="5"/>
    </row>
    <row r="4" spans="1:14" hidden="1" outlineLevel="1" x14ac:dyDescent="0.35">
      <c r="A4" s="2" t="s">
        <v>5</v>
      </c>
      <c r="B4" s="2"/>
      <c r="C4" s="15"/>
      <c r="D4" s="2"/>
      <c r="E4" s="2" t="s">
        <v>1604</v>
      </c>
      <c r="F4" s="2"/>
      <c r="G4" s="2"/>
      <c r="H4" s="2"/>
      <c r="I4" s="2"/>
      <c r="J4" s="2"/>
      <c r="K4" s="2"/>
      <c r="L4" s="2"/>
      <c r="M4" s="2" t="s">
        <v>2313</v>
      </c>
      <c r="N4" s="5"/>
    </row>
    <row r="5" spans="1:14" hidden="1" outlineLevel="1" x14ac:dyDescent="0.35">
      <c r="A5" s="3" t="s">
        <v>2314</v>
      </c>
      <c r="B5" s="3"/>
      <c r="C5" s="16"/>
      <c r="D5" s="3"/>
      <c r="E5" s="3"/>
      <c r="F5" s="3"/>
      <c r="G5" s="3" t="s">
        <v>2859</v>
      </c>
      <c r="H5" s="3"/>
      <c r="I5" s="3"/>
      <c r="J5" s="3"/>
      <c r="K5" s="3"/>
      <c r="L5" s="3"/>
      <c r="M5" s="3" t="s">
        <v>2315</v>
      </c>
      <c r="N5" s="3" t="s">
        <v>1171</v>
      </c>
    </row>
    <row r="6" spans="1:14" hidden="1" outlineLevel="1" x14ac:dyDescent="0.35">
      <c r="A6" s="2" t="s">
        <v>2316</v>
      </c>
      <c r="B6" s="2"/>
      <c r="C6" s="15"/>
      <c r="D6" s="2"/>
      <c r="E6" s="2"/>
      <c r="F6" s="2"/>
      <c r="G6" s="2" t="s">
        <v>2860</v>
      </c>
      <c r="H6" s="2"/>
      <c r="I6" s="2"/>
      <c r="J6" s="2"/>
      <c r="K6" s="2"/>
      <c r="L6" s="2"/>
      <c r="M6" s="2" t="s">
        <v>2317</v>
      </c>
      <c r="N6" s="5"/>
    </row>
    <row r="7" spans="1:14" hidden="1" outlineLevel="1" x14ac:dyDescent="0.35">
      <c r="A7" s="3" t="s">
        <v>2318</v>
      </c>
      <c r="B7" s="3"/>
      <c r="C7" s="16"/>
      <c r="D7" s="3"/>
      <c r="E7" s="3"/>
      <c r="F7" s="3"/>
      <c r="G7" s="3"/>
      <c r="H7" s="3"/>
      <c r="I7" s="3" t="s">
        <v>2861</v>
      </c>
      <c r="J7" s="3"/>
      <c r="K7" s="3"/>
      <c r="L7" s="3"/>
      <c r="M7" s="3" t="s">
        <v>3101</v>
      </c>
      <c r="N7" s="3" t="s">
        <v>2319</v>
      </c>
    </row>
    <row r="8" spans="1:14" hidden="1" outlineLevel="1" x14ac:dyDescent="0.35">
      <c r="A8" s="3" t="s">
        <v>2320</v>
      </c>
      <c r="B8" s="3"/>
      <c r="C8" s="16"/>
      <c r="D8" s="3"/>
      <c r="E8" s="3"/>
      <c r="F8" s="3"/>
      <c r="G8" s="3"/>
      <c r="H8" s="3"/>
      <c r="I8" s="3" t="s">
        <v>2862</v>
      </c>
      <c r="J8" s="3"/>
      <c r="K8" s="3"/>
      <c r="L8" s="3"/>
      <c r="M8" s="3" t="s">
        <v>3102</v>
      </c>
      <c r="N8" s="3" t="s">
        <v>2321</v>
      </c>
    </row>
    <row r="9" spans="1:14" hidden="1" outlineLevel="1" x14ac:dyDescent="0.35">
      <c r="A9" s="2" t="s">
        <v>2322</v>
      </c>
      <c r="B9" s="2"/>
      <c r="C9" s="15"/>
      <c r="D9" s="2"/>
      <c r="E9" s="2"/>
      <c r="F9" s="2"/>
      <c r="G9" s="2"/>
      <c r="H9" s="2"/>
      <c r="I9" s="2" t="s">
        <v>2863</v>
      </c>
      <c r="J9" s="2"/>
      <c r="K9" s="2"/>
      <c r="L9" s="2"/>
      <c r="M9" s="2" t="s">
        <v>3103</v>
      </c>
      <c r="N9" s="5"/>
    </row>
    <row r="10" spans="1:14" hidden="1" outlineLevel="1" x14ac:dyDescent="0.35">
      <c r="A10" s="3" t="s">
        <v>2323</v>
      </c>
      <c r="B10" s="3"/>
      <c r="C10" s="16"/>
      <c r="D10" s="3"/>
      <c r="E10" s="3"/>
      <c r="F10" s="3"/>
      <c r="G10" s="3"/>
      <c r="H10" s="3"/>
      <c r="I10" s="3"/>
      <c r="J10" s="3"/>
      <c r="K10" s="3" t="s">
        <v>2864</v>
      </c>
      <c r="L10" s="3"/>
      <c r="M10" s="3" t="s">
        <v>3104</v>
      </c>
      <c r="N10" s="3" t="s">
        <v>2324</v>
      </c>
    </row>
    <row r="11" spans="1:14" hidden="1" outlineLevel="1" x14ac:dyDescent="0.35">
      <c r="A11" s="2" t="s">
        <v>2325</v>
      </c>
      <c r="B11" s="2"/>
      <c r="C11" s="15"/>
      <c r="D11" s="2"/>
      <c r="E11" s="2"/>
      <c r="F11" s="2"/>
      <c r="G11" s="2"/>
      <c r="H11" s="2"/>
      <c r="I11" s="2" t="s">
        <v>2865</v>
      </c>
      <c r="J11" s="2"/>
      <c r="K11" s="2"/>
      <c r="L11" s="2"/>
      <c r="M11" s="2" t="s">
        <v>3105</v>
      </c>
      <c r="N11" s="5"/>
    </row>
    <row r="12" spans="1:14" hidden="1" outlineLevel="1" x14ac:dyDescent="0.35">
      <c r="A12" s="3" t="s">
        <v>2326</v>
      </c>
      <c r="B12" s="3"/>
      <c r="C12" s="16"/>
      <c r="D12" s="3"/>
      <c r="E12" s="3"/>
      <c r="F12" s="3"/>
      <c r="G12" s="3"/>
      <c r="H12" s="3"/>
      <c r="I12" s="3"/>
      <c r="J12" s="3"/>
      <c r="K12" s="3" t="s">
        <v>2866</v>
      </c>
      <c r="L12" s="3"/>
      <c r="M12" s="3" t="s">
        <v>3106</v>
      </c>
      <c r="N12" s="3" t="s">
        <v>2327</v>
      </c>
    </row>
    <row r="13" spans="1:14" hidden="1" outlineLevel="1" x14ac:dyDescent="0.35">
      <c r="A13" s="3" t="s">
        <v>2328</v>
      </c>
      <c r="B13" s="3"/>
      <c r="C13" s="16"/>
      <c r="D13" s="3"/>
      <c r="E13" s="3"/>
      <c r="F13" s="3"/>
      <c r="G13" s="3"/>
      <c r="H13" s="3"/>
      <c r="I13" s="3"/>
      <c r="J13" s="3"/>
      <c r="K13" s="3" t="s">
        <v>2867</v>
      </c>
      <c r="L13" s="3"/>
      <c r="M13" s="3" t="s">
        <v>3107</v>
      </c>
      <c r="N13" s="3" t="s">
        <v>2329</v>
      </c>
    </row>
    <row r="14" spans="1:14" hidden="1" outlineLevel="1" x14ac:dyDescent="0.35">
      <c r="A14" s="3" t="s">
        <v>2330</v>
      </c>
      <c r="B14" s="3"/>
      <c r="C14" s="16"/>
      <c r="D14" s="3"/>
      <c r="E14" s="3"/>
      <c r="F14" s="3"/>
      <c r="G14" s="3"/>
      <c r="H14" s="3"/>
      <c r="I14" s="3"/>
      <c r="J14" s="3"/>
      <c r="K14" s="3" t="s">
        <v>2868</v>
      </c>
      <c r="L14" s="3"/>
      <c r="M14" s="3" t="s">
        <v>3108</v>
      </c>
      <c r="N14" s="3" t="s">
        <v>2331</v>
      </c>
    </row>
    <row r="15" spans="1:14" hidden="1" outlineLevel="1" x14ac:dyDescent="0.35">
      <c r="A15" s="3" t="s">
        <v>2332</v>
      </c>
      <c r="B15" s="3"/>
      <c r="C15" s="16"/>
      <c r="D15" s="3"/>
      <c r="E15" s="3"/>
      <c r="F15" s="3"/>
      <c r="G15" s="3"/>
      <c r="H15" s="3"/>
      <c r="I15" s="3"/>
      <c r="J15" s="3"/>
      <c r="K15" s="3" t="s">
        <v>2869</v>
      </c>
      <c r="L15" s="3"/>
      <c r="M15" s="3" t="s">
        <v>3109</v>
      </c>
      <c r="N15" s="3" t="s">
        <v>2333</v>
      </c>
    </row>
    <row r="16" spans="1:14" hidden="1" outlineLevel="1" x14ac:dyDescent="0.35">
      <c r="A16" s="3" t="s">
        <v>2334</v>
      </c>
      <c r="B16" s="3"/>
      <c r="C16" s="16"/>
      <c r="D16" s="3"/>
      <c r="E16" s="3"/>
      <c r="F16" s="3"/>
      <c r="G16" s="3"/>
      <c r="H16" s="3"/>
      <c r="I16" s="3"/>
      <c r="J16" s="3"/>
      <c r="K16" s="3" t="s">
        <v>2870</v>
      </c>
      <c r="L16" s="3"/>
      <c r="M16" s="3" t="s">
        <v>3110</v>
      </c>
      <c r="N16" s="3" t="s">
        <v>2333</v>
      </c>
    </row>
    <row r="17" spans="1:14" hidden="1" outlineLevel="1" x14ac:dyDescent="0.35">
      <c r="A17" s="3" t="s">
        <v>2335</v>
      </c>
      <c r="B17" s="3"/>
      <c r="C17" s="16"/>
      <c r="D17" s="3"/>
      <c r="E17" s="3"/>
      <c r="F17" s="3"/>
      <c r="G17" s="3"/>
      <c r="H17" s="3"/>
      <c r="I17" s="3" t="s">
        <v>2871</v>
      </c>
      <c r="J17" s="3"/>
      <c r="K17" s="3"/>
      <c r="L17" s="3"/>
      <c r="M17" s="3" t="s">
        <v>3111</v>
      </c>
      <c r="N17" s="3" t="s">
        <v>1171</v>
      </c>
    </row>
    <row r="18" spans="1:14" hidden="1" outlineLevel="1" x14ac:dyDescent="0.35">
      <c r="A18" s="3" t="s">
        <v>2336</v>
      </c>
      <c r="B18" s="3"/>
      <c r="C18" s="16"/>
      <c r="D18" s="3"/>
      <c r="E18" s="3"/>
      <c r="F18" s="3"/>
      <c r="G18" s="3" t="s">
        <v>2872</v>
      </c>
      <c r="H18" s="3"/>
      <c r="I18" s="3"/>
      <c r="J18" s="3"/>
      <c r="K18" s="3"/>
      <c r="L18" s="3"/>
      <c r="M18" s="3" t="s">
        <v>2337</v>
      </c>
      <c r="N18" s="3" t="s">
        <v>1171</v>
      </c>
    </row>
    <row r="19" spans="1:14" hidden="1" outlineLevel="1" x14ac:dyDescent="0.35">
      <c r="A19" s="3" t="s">
        <v>2338</v>
      </c>
      <c r="B19" s="3"/>
      <c r="C19" s="16"/>
      <c r="D19" s="3"/>
      <c r="E19" s="3"/>
      <c r="F19" s="3"/>
      <c r="G19" s="3" t="s">
        <v>2873</v>
      </c>
      <c r="H19" s="3"/>
      <c r="I19" s="3"/>
      <c r="J19" s="3"/>
      <c r="K19" s="3"/>
      <c r="L19" s="3"/>
      <c r="M19" s="3" t="s">
        <v>22</v>
      </c>
      <c r="N19" s="3" t="s">
        <v>2339</v>
      </c>
    </row>
    <row r="20" spans="1:14" hidden="1" outlineLevel="1" x14ac:dyDescent="0.35">
      <c r="A20" s="3" t="s">
        <v>2340</v>
      </c>
      <c r="B20" s="3"/>
      <c r="C20" s="16"/>
      <c r="D20" s="3"/>
      <c r="E20" s="3"/>
      <c r="F20" s="3"/>
      <c r="G20" s="3" t="s">
        <v>2874</v>
      </c>
      <c r="H20" s="3"/>
      <c r="I20" s="3"/>
      <c r="J20" s="3"/>
      <c r="K20" s="3"/>
      <c r="L20" s="3"/>
      <c r="M20" s="3" t="s">
        <v>291</v>
      </c>
      <c r="N20" s="3" t="s">
        <v>2341</v>
      </c>
    </row>
    <row r="21" spans="1:14" hidden="1" outlineLevel="1" x14ac:dyDescent="0.35">
      <c r="A21" s="3" t="s">
        <v>2342</v>
      </c>
      <c r="B21" s="3"/>
      <c r="C21" s="16"/>
      <c r="D21" s="3"/>
      <c r="E21" s="3"/>
      <c r="F21" s="3"/>
      <c r="G21" s="3" t="s">
        <v>2875</v>
      </c>
      <c r="H21" s="3"/>
      <c r="I21" s="3"/>
      <c r="J21" s="3"/>
      <c r="K21" s="3"/>
      <c r="L21" s="3"/>
      <c r="M21" s="3" t="s">
        <v>305</v>
      </c>
      <c r="N21" s="3" t="s">
        <v>1171</v>
      </c>
    </row>
    <row r="22" spans="1:14" hidden="1" outlineLevel="1" x14ac:dyDescent="0.35">
      <c r="A22" s="3" t="s">
        <v>2343</v>
      </c>
      <c r="B22" s="3"/>
      <c r="C22" s="16"/>
      <c r="D22" s="3"/>
      <c r="E22" s="3"/>
      <c r="F22" s="3"/>
      <c r="G22" s="3" t="s">
        <v>2876</v>
      </c>
      <c r="H22" s="3"/>
      <c r="I22" s="3"/>
      <c r="J22" s="3"/>
      <c r="K22" s="3"/>
      <c r="L22" s="3"/>
      <c r="M22" s="3" t="s">
        <v>307</v>
      </c>
      <c r="N22" s="3" t="s">
        <v>1171</v>
      </c>
    </row>
    <row r="23" spans="1:14" hidden="1" outlineLevel="1" x14ac:dyDescent="0.35">
      <c r="A23" s="3" t="s">
        <v>2344</v>
      </c>
      <c r="B23" s="3"/>
      <c r="C23" s="16"/>
      <c r="D23" s="3"/>
      <c r="E23" s="3"/>
      <c r="F23" s="3"/>
      <c r="G23" s="3" t="s">
        <v>2877</v>
      </c>
      <c r="H23" s="3"/>
      <c r="I23" s="3"/>
      <c r="J23" s="3"/>
      <c r="K23" s="3"/>
      <c r="L23" s="3"/>
      <c r="M23" s="3" t="s">
        <v>321</v>
      </c>
      <c r="N23" s="3" t="s">
        <v>2345</v>
      </c>
    </row>
    <row r="24" spans="1:14" hidden="1" outlineLevel="1" x14ac:dyDescent="0.35">
      <c r="A24" s="3" t="s">
        <v>2346</v>
      </c>
      <c r="B24" s="3"/>
      <c r="C24" s="16"/>
      <c r="D24" s="3"/>
      <c r="E24" s="3"/>
      <c r="F24" s="3"/>
      <c r="G24" s="3" t="s">
        <v>2878</v>
      </c>
      <c r="H24" s="3"/>
      <c r="I24" s="3"/>
      <c r="J24" s="3"/>
      <c r="K24" s="3"/>
      <c r="L24" s="3"/>
      <c r="M24" s="3" t="s">
        <v>323</v>
      </c>
      <c r="N24" s="3" t="s">
        <v>2347</v>
      </c>
    </row>
    <row r="25" spans="1:14" hidden="1" outlineLevel="1" x14ac:dyDescent="0.35">
      <c r="A25" s="3" t="s">
        <v>2348</v>
      </c>
      <c r="B25" s="3"/>
      <c r="C25" s="16"/>
      <c r="D25" s="3"/>
      <c r="E25" s="3"/>
      <c r="F25" s="3"/>
      <c r="G25" s="3" t="s">
        <v>2879</v>
      </c>
      <c r="H25" s="3"/>
      <c r="I25" s="3"/>
      <c r="J25" s="3"/>
      <c r="K25" s="3"/>
      <c r="L25" s="3"/>
      <c r="M25" s="3" t="s">
        <v>325</v>
      </c>
      <c r="N25" s="3" t="s">
        <v>2347</v>
      </c>
    </row>
    <row r="26" spans="1:14" hidden="1" outlineLevel="1" x14ac:dyDescent="0.35">
      <c r="A26" s="3" t="s">
        <v>2349</v>
      </c>
      <c r="B26" s="3"/>
      <c r="C26" s="16"/>
      <c r="D26" s="3"/>
      <c r="E26" s="3"/>
      <c r="F26" s="3"/>
      <c r="G26" s="3" t="s">
        <v>2880</v>
      </c>
      <c r="H26" s="3"/>
      <c r="I26" s="3"/>
      <c r="J26" s="3"/>
      <c r="K26" s="3"/>
      <c r="L26" s="3"/>
      <c r="M26" s="3" t="s">
        <v>327</v>
      </c>
      <c r="N26" s="3" t="s">
        <v>2341</v>
      </c>
    </row>
    <row r="27" spans="1:14" hidden="1" outlineLevel="1" x14ac:dyDescent="0.35">
      <c r="A27" s="3" t="s">
        <v>2350</v>
      </c>
      <c r="B27" s="3"/>
      <c r="C27" s="16"/>
      <c r="D27" s="3"/>
      <c r="E27" s="3"/>
      <c r="F27" s="3"/>
      <c r="G27" s="3" t="s">
        <v>2881</v>
      </c>
      <c r="H27" s="3"/>
      <c r="I27" s="3"/>
      <c r="J27" s="3"/>
      <c r="K27" s="3"/>
      <c r="L27" s="3"/>
      <c r="M27" s="3" t="s">
        <v>329</v>
      </c>
      <c r="N27" s="3" t="s">
        <v>2351</v>
      </c>
    </row>
    <row r="28" spans="1:14" hidden="1" outlineLevel="1" x14ac:dyDescent="0.35">
      <c r="A28" s="3" t="s">
        <v>2352</v>
      </c>
      <c r="B28" s="3"/>
      <c r="C28" s="16"/>
      <c r="D28" s="3"/>
      <c r="E28" s="3"/>
      <c r="F28" s="3"/>
      <c r="G28" s="3" t="s">
        <v>2882</v>
      </c>
      <c r="H28" s="3"/>
      <c r="I28" s="3"/>
      <c r="J28" s="3"/>
      <c r="K28" s="3"/>
      <c r="L28" s="3"/>
      <c r="M28" s="3" t="s">
        <v>333</v>
      </c>
      <c r="N28" s="3" t="s">
        <v>1171</v>
      </c>
    </row>
    <row r="29" spans="1:14" hidden="1" outlineLevel="1" x14ac:dyDescent="0.35">
      <c r="A29" s="3" t="s">
        <v>2353</v>
      </c>
      <c r="B29" s="3"/>
      <c r="C29" s="16"/>
      <c r="D29" s="3"/>
      <c r="E29" s="3"/>
      <c r="F29" s="3"/>
      <c r="G29" s="3" t="s">
        <v>2883</v>
      </c>
      <c r="H29" s="3"/>
      <c r="I29" s="3"/>
      <c r="J29" s="3"/>
      <c r="K29" s="3"/>
      <c r="L29" s="3"/>
      <c r="M29" s="3" t="s">
        <v>335</v>
      </c>
      <c r="N29" s="3" t="s">
        <v>2345</v>
      </c>
    </row>
    <row r="30" spans="1:14" hidden="1" outlineLevel="1" x14ac:dyDescent="0.35">
      <c r="A30" s="3" t="s">
        <v>2354</v>
      </c>
      <c r="B30" s="3"/>
      <c r="C30" s="16"/>
      <c r="D30" s="3"/>
      <c r="E30" s="3"/>
      <c r="F30" s="3"/>
      <c r="G30" s="3" t="s">
        <v>2884</v>
      </c>
      <c r="H30" s="3"/>
      <c r="I30" s="3"/>
      <c r="J30" s="3"/>
      <c r="K30" s="3"/>
      <c r="L30" s="3"/>
      <c r="M30" s="3" t="s">
        <v>337</v>
      </c>
      <c r="N30" s="3" t="s">
        <v>1171</v>
      </c>
    </row>
    <row r="31" spans="1:14" hidden="1" outlineLevel="1" x14ac:dyDescent="0.35">
      <c r="A31" s="3" t="s">
        <v>2355</v>
      </c>
      <c r="B31" s="3"/>
      <c r="C31" s="16"/>
      <c r="D31" s="3"/>
      <c r="E31" s="3"/>
      <c r="F31" s="3"/>
      <c r="G31" s="3" t="s">
        <v>2885</v>
      </c>
      <c r="H31" s="3"/>
      <c r="I31" s="3"/>
      <c r="J31" s="3"/>
      <c r="K31" s="3"/>
      <c r="L31" s="3"/>
      <c r="M31" s="3" t="s">
        <v>2356</v>
      </c>
      <c r="N31" s="3" t="s">
        <v>1171</v>
      </c>
    </row>
    <row r="32" spans="1:14" hidden="1" outlineLevel="1" x14ac:dyDescent="0.35">
      <c r="A32" s="3" t="s">
        <v>2357</v>
      </c>
      <c r="B32" s="3"/>
      <c r="C32" s="16"/>
      <c r="D32" s="3"/>
      <c r="E32" s="3"/>
      <c r="F32" s="3"/>
      <c r="G32" s="3" t="s">
        <v>2886</v>
      </c>
      <c r="H32" s="3"/>
      <c r="I32" s="3"/>
      <c r="J32" s="3"/>
      <c r="K32" s="3"/>
      <c r="L32" s="3"/>
      <c r="M32" s="3" t="s">
        <v>2358</v>
      </c>
      <c r="N32" s="3" t="s">
        <v>1171</v>
      </c>
    </row>
    <row r="33" spans="1:14" hidden="1" outlineLevel="1" x14ac:dyDescent="0.35">
      <c r="A33" s="3" t="s">
        <v>2359</v>
      </c>
      <c r="B33" s="3"/>
      <c r="C33" s="16"/>
      <c r="D33" s="3"/>
      <c r="E33" s="3"/>
      <c r="F33" s="3"/>
      <c r="G33" s="3" t="s">
        <v>2887</v>
      </c>
      <c r="H33" s="3"/>
      <c r="I33" s="3"/>
      <c r="J33" s="3"/>
      <c r="K33" s="3"/>
      <c r="L33" s="3"/>
      <c r="M33" s="3" t="s">
        <v>2360</v>
      </c>
      <c r="N33" s="3" t="s">
        <v>2361</v>
      </c>
    </row>
    <row r="34" spans="1:14" hidden="1" outlineLevel="1" x14ac:dyDescent="0.35">
      <c r="A34" s="3" t="s">
        <v>2362</v>
      </c>
      <c r="B34" s="3"/>
      <c r="C34" s="16"/>
      <c r="D34" s="3"/>
      <c r="E34" s="3"/>
      <c r="F34" s="3"/>
      <c r="G34" s="3" t="s">
        <v>2888</v>
      </c>
      <c r="H34" s="3"/>
      <c r="I34" s="3"/>
      <c r="J34" s="3"/>
      <c r="K34" s="3"/>
      <c r="L34" s="3"/>
      <c r="M34" s="3" t="s">
        <v>2363</v>
      </c>
      <c r="N34" s="3" t="s">
        <v>1171</v>
      </c>
    </row>
    <row r="35" spans="1:14" hidden="1" outlineLevel="1" x14ac:dyDescent="0.35">
      <c r="A35" s="3" t="s">
        <v>2364</v>
      </c>
      <c r="B35" s="3"/>
      <c r="C35" s="16"/>
      <c r="D35" s="3"/>
      <c r="E35" s="3"/>
      <c r="F35" s="3"/>
      <c r="G35" s="3" t="s">
        <v>2889</v>
      </c>
      <c r="H35" s="3"/>
      <c r="I35" s="3"/>
      <c r="J35" s="3"/>
      <c r="K35" s="3"/>
      <c r="L35" s="3"/>
      <c r="M35" s="3" t="s">
        <v>2365</v>
      </c>
      <c r="N35" s="3" t="s">
        <v>2366</v>
      </c>
    </row>
    <row r="36" spans="1:14" hidden="1" outlineLevel="1" x14ac:dyDescent="0.35">
      <c r="A36" s="3" t="s">
        <v>2367</v>
      </c>
      <c r="B36" s="3"/>
      <c r="C36" s="16"/>
      <c r="D36" s="3"/>
      <c r="E36" s="3"/>
      <c r="F36" s="3"/>
      <c r="G36" s="3" t="s">
        <v>2890</v>
      </c>
      <c r="H36" s="3"/>
      <c r="I36" s="3"/>
      <c r="J36" s="3"/>
      <c r="K36" s="3"/>
      <c r="L36" s="3"/>
      <c r="M36" s="3" t="s">
        <v>2368</v>
      </c>
      <c r="N36" s="3" t="s">
        <v>1171</v>
      </c>
    </row>
    <row r="37" spans="1:14" hidden="1" outlineLevel="1" x14ac:dyDescent="0.35">
      <c r="A37" s="2" t="s">
        <v>7</v>
      </c>
      <c r="B37" s="2"/>
      <c r="C37" s="15"/>
      <c r="D37" s="2"/>
      <c r="E37" s="2" t="s">
        <v>1606</v>
      </c>
      <c r="F37" s="2"/>
      <c r="G37" s="2"/>
      <c r="H37" s="2"/>
      <c r="I37" s="2"/>
      <c r="J37" s="2"/>
      <c r="K37" s="2"/>
      <c r="L37" s="2"/>
      <c r="M37" s="2" t="s">
        <v>2369</v>
      </c>
      <c r="N37" s="5"/>
    </row>
    <row r="38" spans="1:14" hidden="1" outlineLevel="1" x14ac:dyDescent="0.35">
      <c r="A38" s="3" t="s">
        <v>2370</v>
      </c>
      <c r="B38" s="3"/>
      <c r="C38" s="16"/>
      <c r="D38" s="3"/>
      <c r="E38" s="3"/>
      <c r="F38" s="3"/>
      <c r="G38" s="3" t="s">
        <v>2891</v>
      </c>
      <c r="H38" s="3"/>
      <c r="I38" s="3"/>
      <c r="J38" s="3"/>
      <c r="K38" s="3"/>
      <c r="L38" s="3"/>
      <c r="M38" s="3" t="s">
        <v>2371</v>
      </c>
      <c r="N38" s="3" t="s">
        <v>2372</v>
      </c>
    </row>
    <row r="39" spans="1:14" hidden="1" outlineLevel="1" x14ac:dyDescent="0.35">
      <c r="A39" s="3" t="s">
        <v>2373</v>
      </c>
      <c r="B39" s="3"/>
      <c r="C39" s="16"/>
      <c r="D39" s="3"/>
      <c r="E39" s="3"/>
      <c r="F39" s="3"/>
      <c r="G39" s="3" t="s">
        <v>2892</v>
      </c>
      <c r="H39" s="3"/>
      <c r="I39" s="3"/>
      <c r="J39" s="3"/>
      <c r="K39" s="3"/>
      <c r="L39" s="3"/>
      <c r="M39" s="3" t="s">
        <v>2374</v>
      </c>
      <c r="N39" s="3" t="s">
        <v>2372</v>
      </c>
    </row>
    <row r="40" spans="1:14" hidden="1" outlineLevel="1" x14ac:dyDescent="0.35">
      <c r="A40" s="3" t="s">
        <v>2375</v>
      </c>
      <c r="B40" s="3"/>
      <c r="C40" s="16"/>
      <c r="D40" s="3"/>
      <c r="E40" s="3"/>
      <c r="F40" s="3"/>
      <c r="G40" s="3" t="s">
        <v>2893</v>
      </c>
      <c r="H40" s="3"/>
      <c r="I40" s="3"/>
      <c r="J40" s="3"/>
      <c r="K40" s="3"/>
      <c r="L40" s="3"/>
      <c r="M40" s="3" t="s">
        <v>2376</v>
      </c>
      <c r="N40" s="3" t="s">
        <v>2372</v>
      </c>
    </row>
    <row r="41" spans="1:14" hidden="1" outlineLevel="1" x14ac:dyDescent="0.35">
      <c r="A41" s="3" t="s">
        <v>2377</v>
      </c>
      <c r="B41" s="3"/>
      <c r="C41" s="16"/>
      <c r="D41" s="3"/>
      <c r="E41" s="3"/>
      <c r="F41" s="3"/>
      <c r="G41" s="3" t="s">
        <v>2894</v>
      </c>
      <c r="H41" s="3"/>
      <c r="I41" s="3"/>
      <c r="J41" s="3"/>
      <c r="K41" s="3"/>
      <c r="L41" s="3"/>
      <c r="M41" s="3" t="s">
        <v>2378</v>
      </c>
      <c r="N41" s="3" t="s">
        <v>2372</v>
      </c>
    </row>
    <row r="42" spans="1:14" hidden="1" outlineLevel="1" x14ac:dyDescent="0.35">
      <c r="A42" s="3" t="s">
        <v>2379</v>
      </c>
      <c r="B42" s="3"/>
      <c r="C42" s="16"/>
      <c r="D42" s="3"/>
      <c r="E42" s="3"/>
      <c r="F42" s="3"/>
      <c r="G42" s="3" t="s">
        <v>2895</v>
      </c>
      <c r="H42" s="3"/>
      <c r="I42" s="3"/>
      <c r="J42" s="3"/>
      <c r="K42" s="3"/>
      <c r="L42" s="3"/>
      <c r="M42" s="3" t="s">
        <v>2380</v>
      </c>
      <c r="N42" s="3" t="s">
        <v>2381</v>
      </c>
    </row>
    <row r="43" spans="1:14" hidden="1" outlineLevel="1" x14ac:dyDescent="0.35">
      <c r="A43" s="2" t="s">
        <v>9</v>
      </c>
      <c r="B43" s="2"/>
      <c r="C43" s="15"/>
      <c r="D43" s="2"/>
      <c r="E43" s="2" t="s">
        <v>1608</v>
      </c>
      <c r="F43" s="2"/>
      <c r="G43" s="2"/>
      <c r="H43" s="2"/>
      <c r="I43" s="2"/>
      <c r="J43" s="2"/>
      <c r="K43" s="2"/>
      <c r="L43" s="2"/>
      <c r="M43" s="2" t="s">
        <v>2382</v>
      </c>
      <c r="N43" s="5"/>
    </row>
    <row r="44" spans="1:14" hidden="1" outlineLevel="1" x14ac:dyDescent="0.35">
      <c r="A44" s="3" t="s">
        <v>11</v>
      </c>
      <c r="B44" s="3"/>
      <c r="C44" s="16"/>
      <c r="D44" s="3"/>
      <c r="E44" s="3"/>
      <c r="F44" s="3"/>
      <c r="G44" s="3" t="s">
        <v>2896</v>
      </c>
      <c r="H44" s="3"/>
      <c r="I44" s="3"/>
      <c r="J44" s="3"/>
      <c r="K44" s="3"/>
      <c r="L44" s="3"/>
      <c r="M44" s="3" t="s">
        <v>2383</v>
      </c>
      <c r="N44" s="3" t="s">
        <v>2384</v>
      </c>
    </row>
    <row r="45" spans="1:14" hidden="1" outlineLevel="1" x14ac:dyDescent="0.35">
      <c r="A45" s="3" t="s">
        <v>13</v>
      </c>
      <c r="B45" s="3"/>
      <c r="C45" s="16"/>
      <c r="D45" s="3"/>
      <c r="E45" s="3"/>
      <c r="F45" s="3"/>
      <c r="G45" s="3" t="s">
        <v>2897</v>
      </c>
      <c r="H45" s="3"/>
      <c r="I45" s="3"/>
      <c r="J45" s="3"/>
      <c r="K45" s="3"/>
      <c r="L45" s="3"/>
      <c r="M45" s="3" t="s">
        <v>2385</v>
      </c>
      <c r="N45" s="3" t="s">
        <v>2386</v>
      </c>
    </row>
    <row r="46" spans="1:14" hidden="1" outlineLevel="1" x14ac:dyDescent="0.35">
      <c r="A46" s="3" t="s">
        <v>2387</v>
      </c>
      <c r="B46" s="3"/>
      <c r="C46" s="16"/>
      <c r="D46" s="3"/>
      <c r="E46" s="3"/>
      <c r="F46" s="3"/>
      <c r="G46" s="3" t="s">
        <v>2898</v>
      </c>
      <c r="H46" s="3"/>
      <c r="I46" s="3"/>
      <c r="J46" s="3"/>
      <c r="K46" s="3"/>
      <c r="L46" s="3"/>
      <c r="M46" s="3" t="s">
        <v>2388</v>
      </c>
      <c r="N46" s="3" t="s">
        <v>2386</v>
      </c>
    </row>
    <row r="47" spans="1:14" hidden="1" outlineLevel="1" x14ac:dyDescent="0.35">
      <c r="A47" s="3" t="s">
        <v>2389</v>
      </c>
      <c r="B47" s="3"/>
      <c r="C47" s="16"/>
      <c r="D47" s="3"/>
      <c r="E47" s="3"/>
      <c r="F47" s="3"/>
      <c r="G47" s="3" t="s">
        <v>2899</v>
      </c>
      <c r="H47" s="3"/>
      <c r="I47" s="3"/>
      <c r="J47" s="3"/>
      <c r="K47" s="3"/>
      <c r="L47" s="3"/>
      <c r="M47" s="3" t="s">
        <v>2390</v>
      </c>
      <c r="N47" s="3" t="s">
        <v>2391</v>
      </c>
    </row>
    <row r="48" spans="1:14" hidden="1" outlineLevel="1" x14ac:dyDescent="0.35">
      <c r="A48" s="3" t="s">
        <v>2392</v>
      </c>
      <c r="B48" s="3"/>
      <c r="C48" s="16"/>
      <c r="D48" s="3"/>
      <c r="E48" s="3"/>
      <c r="F48" s="3"/>
      <c r="G48" s="3" t="s">
        <v>2900</v>
      </c>
      <c r="H48" s="3"/>
      <c r="I48" s="3"/>
      <c r="J48" s="3"/>
      <c r="K48" s="3"/>
      <c r="L48" s="3"/>
      <c r="M48" s="3" t="s">
        <v>2393</v>
      </c>
      <c r="N48" s="3" t="s">
        <v>1171</v>
      </c>
    </row>
    <row r="49" spans="1:14" hidden="1" outlineLevel="1" x14ac:dyDescent="0.35">
      <c r="A49" s="3" t="s">
        <v>2394</v>
      </c>
      <c r="B49" s="3"/>
      <c r="C49" s="16"/>
      <c r="D49" s="3"/>
      <c r="E49" s="3"/>
      <c r="F49" s="3"/>
      <c r="G49" s="3" t="s">
        <v>2901</v>
      </c>
      <c r="H49" s="3"/>
      <c r="I49" s="3"/>
      <c r="J49" s="3"/>
      <c r="K49" s="3"/>
      <c r="L49" s="3"/>
      <c r="M49" s="3" t="s">
        <v>2395</v>
      </c>
      <c r="N49" s="3" t="s">
        <v>1171</v>
      </c>
    </row>
    <row r="50" spans="1:14" ht="20" hidden="1" outlineLevel="1" x14ac:dyDescent="0.35">
      <c r="A50" s="3" t="s">
        <v>2396</v>
      </c>
      <c r="B50" s="3"/>
      <c r="C50" s="16"/>
      <c r="D50" s="3"/>
      <c r="E50" s="3"/>
      <c r="F50" s="3"/>
      <c r="G50" s="3" t="s">
        <v>2902</v>
      </c>
      <c r="H50" s="3"/>
      <c r="I50" s="3"/>
      <c r="J50" s="3"/>
      <c r="K50" s="3"/>
      <c r="L50" s="3"/>
      <c r="M50" s="3" t="s">
        <v>2397</v>
      </c>
      <c r="N50" s="3" t="s">
        <v>2398</v>
      </c>
    </row>
    <row r="51" spans="1:14" hidden="1" outlineLevel="1" x14ac:dyDescent="0.35">
      <c r="A51" s="3" t="s">
        <v>2399</v>
      </c>
      <c r="B51" s="3"/>
      <c r="C51" s="16"/>
      <c r="D51" s="3"/>
      <c r="E51" s="3"/>
      <c r="F51" s="3"/>
      <c r="G51" s="3" t="s">
        <v>2903</v>
      </c>
      <c r="H51" s="3"/>
      <c r="I51" s="3"/>
      <c r="J51" s="3"/>
      <c r="K51" s="3"/>
      <c r="L51" s="3"/>
      <c r="M51" s="3" t="s">
        <v>2400</v>
      </c>
      <c r="N51" s="3" t="s">
        <v>2401</v>
      </c>
    </row>
    <row r="52" spans="1:14" hidden="1" outlineLevel="1" x14ac:dyDescent="0.35">
      <c r="A52" s="3" t="s">
        <v>15</v>
      </c>
      <c r="B52" s="3"/>
      <c r="C52" s="16"/>
      <c r="D52" s="3"/>
      <c r="E52" s="3" t="s">
        <v>1610</v>
      </c>
      <c r="F52" s="3"/>
      <c r="G52" s="3"/>
      <c r="H52" s="3"/>
      <c r="I52" s="3"/>
      <c r="J52" s="3"/>
      <c r="K52" s="3"/>
      <c r="L52" s="3"/>
      <c r="M52" s="3" t="s">
        <v>2402</v>
      </c>
      <c r="N52" s="3" t="s">
        <v>1171</v>
      </c>
    </row>
    <row r="53" spans="1:14" hidden="1" outlineLevel="1" x14ac:dyDescent="0.35">
      <c r="A53" s="2" t="s">
        <v>17</v>
      </c>
      <c r="B53" s="2"/>
      <c r="C53" s="15"/>
      <c r="D53" s="2"/>
      <c r="E53" s="2" t="s">
        <v>1612</v>
      </c>
      <c r="F53" s="2"/>
      <c r="G53" s="2"/>
      <c r="H53" s="2"/>
      <c r="I53" s="2"/>
      <c r="J53" s="2"/>
      <c r="K53" s="2"/>
      <c r="L53" s="2"/>
      <c r="M53" s="2" t="s">
        <v>367</v>
      </c>
      <c r="N53" s="5"/>
    </row>
    <row r="54" spans="1:14" hidden="1" outlineLevel="1" x14ac:dyDescent="0.35">
      <c r="A54" s="3" t="s">
        <v>19</v>
      </c>
      <c r="B54" s="3"/>
      <c r="C54" s="16"/>
      <c r="D54" s="3"/>
      <c r="E54" s="3"/>
      <c r="F54" s="3"/>
      <c r="G54" s="3" t="s">
        <v>2904</v>
      </c>
      <c r="H54" s="3"/>
      <c r="I54" s="3"/>
      <c r="J54" s="3"/>
      <c r="K54" s="3"/>
      <c r="L54" s="3"/>
      <c r="M54" s="3" t="s">
        <v>2403</v>
      </c>
      <c r="N54" s="3" t="s">
        <v>1207</v>
      </c>
    </row>
    <row r="55" spans="1:14" hidden="1" outlineLevel="1" x14ac:dyDescent="0.35">
      <c r="A55" s="3" t="s">
        <v>21</v>
      </c>
      <c r="B55" s="3"/>
      <c r="C55" s="16"/>
      <c r="D55" s="3"/>
      <c r="E55" s="3"/>
      <c r="F55" s="3"/>
      <c r="G55" s="3" t="s">
        <v>2905</v>
      </c>
      <c r="H55" s="3"/>
      <c r="I55" s="3"/>
      <c r="J55" s="3"/>
      <c r="K55" s="3"/>
      <c r="L55" s="3"/>
      <c r="M55" s="3" t="s">
        <v>2404</v>
      </c>
      <c r="N55" s="3" t="s">
        <v>2405</v>
      </c>
    </row>
    <row r="56" spans="1:14" hidden="1" outlineLevel="1" x14ac:dyDescent="0.35">
      <c r="A56" s="3" t="s">
        <v>23</v>
      </c>
      <c r="B56" s="3"/>
      <c r="C56" s="16"/>
      <c r="D56" s="3"/>
      <c r="E56" s="3"/>
      <c r="F56" s="3"/>
      <c r="G56" s="3" t="s">
        <v>2906</v>
      </c>
      <c r="H56" s="3"/>
      <c r="I56" s="3"/>
      <c r="J56" s="3"/>
      <c r="K56" s="3"/>
      <c r="L56" s="3"/>
      <c r="M56" s="3" t="s">
        <v>2406</v>
      </c>
      <c r="N56" s="3" t="s">
        <v>2407</v>
      </c>
    </row>
    <row r="57" spans="1:14" hidden="1" outlineLevel="1" x14ac:dyDescent="0.35">
      <c r="A57" s="3" t="s">
        <v>81</v>
      </c>
      <c r="B57" s="3"/>
      <c r="C57" s="16"/>
      <c r="D57" s="3"/>
      <c r="E57" s="3"/>
      <c r="F57" s="3"/>
      <c r="G57" s="3" t="s">
        <v>2907</v>
      </c>
      <c r="H57" s="3"/>
      <c r="I57" s="3"/>
      <c r="J57" s="3"/>
      <c r="K57" s="3"/>
      <c r="L57" s="3"/>
      <c r="M57" s="3" t="s">
        <v>114</v>
      </c>
      <c r="N57" s="3" t="s">
        <v>2407</v>
      </c>
    </row>
    <row r="58" spans="1:14" hidden="1" outlineLevel="1" x14ac:dyDescent="0.35">
      <c r="A58" s="3" t="s">
        <v>2408</v>
      </c>
      <c r="B58" s="3"/>
      <c r="C58" s="16"/>
      <c r="D58" s="3"/>
      <c r="E58" s="3"/>
      <c r="F58" s="3"/>
      <c r="G58" s="3" t="s">
        <v>2908</v>
      </c>
      <c r="H58" s="3"/>
      <c r="I58" s="3"/>
      <c r="J58" s="3"/>
      <c r="K58" s="3"/>
      <c r="L58" s="3"/>
      <c r="M58" s="3" t="s">
        <v>2409</v>
      </c>
      <c r="N58" s="3" t="s">
        <v>2410</v>
      </c>
    </row>
    <row r="59" spans="1:14" hidden="1" outlineLevel="1" x14ac:dyDescent="0.35">
      <c r="A59" s="2" t="s">
        <v>2411</v>
      </c>
      <c r="B59" s="2"/>
      <c r="C59" s="15"/>
      <c r="D59" s="2"/>
      <c r="E59" s="2"/>
      <c r="F59" s="2"/>
      <c r="G59" s="3" t="s">
        <v>2909</v>
      </c>
      <c r="H59" s="2"/>
      <c r="I59" s="2"/>
      <c r="J59" s="2"/>
      <c r="K59" s="2"/>
      <c r="L59" s="2"/>
      <c r="M59" s="2" t="s">
        <v>2412</v>
      </c>
      <c r="N59" s="2" t="s">
        <v>1147</v>
      </c>
    </row>
    <row r="60" spans="1:14" hidden="1" outlineLevel="1" x14ac:dyDescent="0.35">
      <c r="A60" s="3" t="s">
        <v>2413</v>
      </c>
      <c r="B60" s="3"/>
      <c r="C60" s="16"/>
      <c r="D60" s="3"/>
      <c r="E60" s="3"/>
      <c r="F60" s="3"/>
      <c r="G60" s="3"/>
      <c r="H60" s="3"/>
      <c r="I60" s="3" t="s">
        <v>2910</v>
      </c>
      <c r="J60" s="3"/>
      <c r="K60" s="3"/>
      <c r="L60" s="3"/>
      <c r="M60" s="3" t="s">
        <v>3112</v>
      </c>
      <c r="N60" s="3" t="s">
        <v>1207</v>
      </c>
    </row>
    <row r="61" spans="1:14" hidden="1" outlineLevel="1" x14ac:dyDescent="0.35">
      <c r="A61" s="3" t="s">
        <v>2414</v>
      </c>
      <c r="B61" s="3"/>
      <c r="C61" s="16"/>
      <c r="D61" s="3"/>
      <c r="E61" s="3"/>
      <c r="F61" s="3"/>
      <c r="G61" s="3"/>
      <c r="H61" s="3"/>
      <c r="I61" s="3" t="s">
        <v>2911</v>
      </c>
      <c r="J61" s="3"/>
      <c r="K61" s="3"/>
      <c r="L61" s="3"/>
      <c r="M61" s="3" t="s">
        <v>3100</v>
      </c>
      <c r="N61" s="3" t="s">
        <v>1207</v>
      </c>
    </row>
    <row r="62" spans="1:14" hidden="1" outlineLevel="1" x14ac:dyDescent="0.35">
      <c r="A62" s="3" t="s">
        <v>2415</v>
      </c>
      <c r="B62" s="3"/>
      <c r="C62" s="16"/>
      <c r="D62" s="3"/>
      <c r="E62" s="3"/>
      <c r="F62" s="3"/>
      <c r="G62" s="3"/>
      <c r="H62" s="3"/>
      <c r="I62" s="3" t="s">
        <v>2912</v>
      </c>
      <c r="J62" s="3"/>
      <c r="K62" s="3"/>
      <c r="L62" s="3"/>
      <c r="M62" s="3" t="s">
        <v>3113</v>
      </c>
      <c r="N62" s="3" t="s">
        <v>1207</v>
      </c>
    </row>
    <row r="63" spans="1:14" hidden="1" outlineLevel="1" x14ac:dyDescent="0.35">
      <c r="A63" s="3" t="s">
        <v>2416</v>
      </c>
      <c r="B63" s="3"/>
      <c r="C63" s="16"/>
      <c r="D63" s="3"/>
      <c r="E63" s="3"/>
      <c r="F63" s="3"/>
      <c r="G63" s="3" t="s">
        <v>2913</v>
      </c>
      <c r="H63" s="3"/>
      <c r="I63" s="3"/>
      <c r="J63" s="3"/>
      <c r="K63" s="3"/>
      <c r="L63" s="3"/>
      <c r="M63" s="3" t="s">
        <v>2417</v>
      </c>
      <c r="N63" s="3" t="s">
        <v>1148</v>
      </c>
    </row>
    <row r="64" spans="1:14" hidden="1" outlineLevel="1" x14ac:dyDescent="0.35">
      <c r="A64" s="3" t="s">
        <v>2418</v>
      </c>
      <c r="B64" s="3"/>
      <c r="C64" s="16"/>
      <c r="D64" s="3"/>
      <c r="E64" s="3"/>
      <c r="F64" s="3"/>
      <c r="G64" s="3" t="s">
        <v>2914</v>
      </c>
      <c r="H64" s="3"/>
      <c r="I64" s="3"/>
      <c r="J64" s="3"/>
      <c r="K64" s="3"/>
      <c r="L64" s="3"/>
      <c r="M64" s="3" t="s">
        <v>124</v>
      </c>
      <c r="N64" s="3" t="s">
        <v>2419</v>
      </c>
    </row>
    <row r="65" spans="1:14" hidden="1" outlineLevel="1" x14ac:dyDescent="0.35">
      <c r="A65" s="3" t="s">
        <v>2420</v>
      </c>
      <c r="B65" s="3"/>
      <c r="C65" s="16"/>
      <c r="D65" s="3"/>
      <c r="E65" s="3"/>
      <c r="F65" s="3"/>
      <c r="G65" s="3" t="s">
        <v>2915</v>
      </c>
      <c r="H65" s="3"/>
      <c r="I65" s="3"/>
      <c r="J65" s="3"/>
      <c r="K65" s="3"/>
      <c r="L65" s="3"/>
      <c r="M65" s="3" t="s">
        <v>2421</v>
      </c>
      <c r="N65" s="3" t="s">
        <v>2405</v>
      </c>
    </row>
    <row r="66" spans="1:14" ht="20" hidden="1" outlineLevel="1" x14ac:dyDescent="0.35">
      <c r="A66" s="3" t="s">
        <v>2422</v>
      </c>
      <c r="B66" s="3"/>
      <c r="C66" s="16"/>
      <c r="D66" s="3"/>
      <c r="E66" s="3"/>
      <c r="F66" s="3"/>
      <c r="G66" s="3" t="s">
        <v>2916</v>
      </c>
      <c r="H66" s="3"/>
      <c r="I66" s="3"/>
      <c r="J66" s="3"/>
      <c r="K66" s="3"/>
      <c r="L66" s="3"/>
      <c r="M66" s="3" t="s">
        <v>2423</v>
      </c>
      <c r="N66" s="3" t="s">
        <v>2424</v>
      </c>
    </row>
    <row r="67" spans="1:14" x14ac:dyDescent="0.35">
      <c r="A67" s="4">
        <v>1.3</v>
      </c>
      <c r="B67" s="4"/>
      <c r="C67" s="17">
        <v>1.2</v>
      </c>
      <c r="D67" s="4"/>
      <c r="E67" s="4"/>
      <c r="F67" s="4"/>
      <c r="G67" s="4"/>
      <c r="H67" s="4"/>
      <c r="I67" s="4"/>
      <c r="J67" s="4"/>
      <c r="K67" s="4"/>
      <c r="L67" s="4"/>
      <c r="M67" s="4" t="s">
        <v>2425</v>
      </c>
      <c r="N67" s="5"/>
    </row>
    <row r="68" spans="1:14" collapsed="1" x14ac:dyDescent="0.35">
      <c r="A68" s="2">
        <v>1.4</v>
      </c>
      <c r="B68" s="2"/>
      <c r="C68" s="15">
        <v>1.3</v>
      </c>
      <c r="D68" s="2"/>
      <c r="E68" s="2"/>
      <c r="F68" s="2"/>
      <c r="G68" s="2"/>
      <c r="H68" s="2"/>
      <c r="I68" s="2"/>
      <c r="J68" s="2"/>
      <c r="K68" s="2"/>
      <c r="L68" s="2"/>
      <c r="M68" s="2" t="s">
        <v>2426</v>
      </c>
      <c r="N68" s="5"/>
    </row>
    <row r="69" spans="1:14" hidden="1" outlineLevel="1" x14ac:dyDescent="0.35">
      <c r="A69" s="2" t="s">
        <v>127</v>
      </c>
      <c r="B69" s="2"/>
      <c r="C69" s="15"/>
      <c r="D69" s="2"/>
      <c r="E69" s="2" t="s">
        <v>1624</v>
      </c>
      <c r="F69" s="2"/>
      <c r="G69" s="2"/>
      <c r="H69" s="2"/>
      <c r="I69" s="2"/>
      <c r="J69" s="2"/>
      <c r="K69" s="2"/>
      <c r="L69" s="2"/>
      <c r="M69" s="2" t="s">
        <v>2427</v>
      </c>
      <c r="N69" s="5"/>
    </row>
    <row r="70" spans="1:14" hidden="1" outlineLevel="1" x14ac:dyDescent="0.35">
      <c r="A70" s="3" t="s">
        <v>2428</v>
      </c>
      <c r="B70" s="3"/>
      <c r="C70" s="16"/>
      <c r="D70" s="3"/>
      <c r="E70" s="3"/>
      <c r="F70" s="3"/>
      <c r="G70" s="3" t="s">
        <v>2917</v>
      </c>
      <c r="H70" s="3"/>
      <c r="I70" s="3"/>
      <c r="J70" s="3"/>
      <c r="K70" s="3"/>
      <c r="L70" s="3"/>
      <c r="M70" s="3" t="s">
        <v>2429</v>
      </c>
      <c r="N70" s="3" t="s">
        <v>2430</v>
      </c>
    </row>
    <row r="71" spans="1:14" hidden="1" outlineLevel="1" x14ac:dyDescent="0.35">
      <c r="A71" s="3" t="s">
        <v>2431</v>
      </c>
      <c r="B71" s="3"/>
      <c r="C71" s="16"/>
      <c r="D71" s="3"/>
      <c r="E71" s="3"/>
      <c r="F71" s="3"/>
      <c r="G71" s="3" t="s">
        <v>2918</v>
      </c>
      <c r="H71" s="3"/>
      <c r="I71" s="3"/>
      <c r="J71" s="3"/>
      <c r="K71" s="3"/>
      <c r="L71" s="3"/>
      <c r="M71" s="3" t="s">
        <v>287</v>
      </c>
      <c r="N71" s="3" t="s">
        <v>2432</v>
      </c>
    </row>
    <row r="72" spans="1:14" hidden="1" outlineLevel="1" x14ac:dyDescent="0.35">
      <c r="A72" s="3" t="s">
        <v>2433</v>
      </c>
      <c r="B72" s="3"/>
      <c r="C72" s="16"/>
      <c r="D72" s="3"/>
      <c r="E72" s="3"/>
      <c r="F72" s="3"/>
      <c r="G72" s="3" t="s">
        <v>2919</v>
      </c>
      <c r="H72" s="3"/>
      <c r="I72" s="3"/>
      <c r="J72" s="3"/>
      <c r="K72" s="3"/>
      <c r="L72" s="3"/>
      <c r="M72" s="3" t="s">
        <v>2434</v>
      </c>
      <c r="N72" s="3" t="s">
        <v>2435</v>
      </c>
    </row>
    <row r="73" spans="1:14" hidden="1" outlineLevel="1" x14ac:dyDescent="0.35">
      <c r="A73" s="2" t="s">
        <v>2436</v>
      </c>
      <c r="B73" s="2"/>
      <c r="C73" s="15"/>
      <c r="D73" s="2"/>
      <c r="E73" s="2"/>
      <c r="F73" s="2"/>
      <c r="G73" s="2" t="s">
        <v>2920</v>
      </c>
      <c r="H73" s="2"/>
      <c r="I73" s="2"/>
      <c r="J73" s="2"/>
      <c r="K73" s="2"/>
      <c r="L73" s="2"/>
      <c r="M73" s="2" t="s">
        <v>2437</v>
      </c>
      <c r="N73" s="5"/>
    </row>
    <row r="74" spans="1:14" hidden="1" outlineLevel="1" x14ac:dyDescent="0.35">
      <c r="A74" s="3" t="s">
        <v>2438</v>
      </c>
      <c r="B74" s="3"/>
      <c r="C74" s="16"/>
      <c r="D74" s="3"/>
      <c r="E74" s="3"/>
      <c r="F74" s="3"/>
      <c r="G74" s="3"/>
      <c r="H74" s="3"/>
      <c r="I74" s="3" t="s">
        <v>2921</v>
      </c>
      <c r="J74" s="3"/>
      <c r="K74" s="3"/>
      <c r="L74" s="3"/>
      <c r="M74" s="3" t="s">
        <v>3114</v>
      </c>
      <c r="N74" s="3" t="s">
        <v>2435</v>
      </c>
    </row>
    <row r="75" spans="1:14" hidden="1" outlineLevel="1" x14ac:dyDescent="0.35">
      <c r="A75" s="3" t="s">
        <v>2439</v>
      </c>
      <c r="B75" s="3"/>
      <c r="C75" s="16"/>
      <c r="D75" s="3"/>
      <c r="E75" s="3"/>
      <c r="F75" s="3"/>
      <c r="G75" s="3"/>
      <c r="H75" s="3"/>
      <c r="I75" s="3" t="s">
        <v>2922</v>
      </c>
      <c r="J75" s="3"/>
      <c r="K75" s="3"/>
      <c r="L75" s="3"/>
      <c r="M75" s="3" t="s">
        <v>3115</v>
      </c>
      <c r="N75" s="3" t="s">
        <v>2435</v>
      </c>
    </row>
    <row r="76" spans="1:14" hidden="1" outlineLevel="1" x14ac:dyDescent="0.35">
      <c r="A76" s="3" t="s">
        <v>2440</v>
      </c>
      <c r="B76" s="3"/>
      <c r="C76" s="16"/>
      <c r="D76" s="3"/>
      <c r="E76" s="3"/>
      <c r="F76" s="3"/>
      <c r="G76" s="3"/>
      <c r="H76" s="3"/>
      <c r="I76" s="3" t="s">
        <v>2923</v>
      </c>
      <c r="J76" s="3"/>
      <c r="K76" s="3"/>
      <c r="L76" s="3"/>
      <c r="M76" s="3" t="s">
        <v>3116</v>
      </c>
      <c r="N76" s="3" t="s">
        <v>2435</v>
      </c>
    </row>
    <row r="77" spans="1:14" hidden="1" outlineLevel="1" x14ac:dyDescent="0.35">
      <c r="A77" s="3" t="s">
        <v>2441</v>
      </c>
      <c r="B77" s="3"/>
      <c r="C77" s="16"/>
      <c r="D77" s="3"/>
      <c r="E77" s="3"/>
      <c r="F77" s="3"/>
      <c r="G77" s="3"/>
      <c r="H77" s="3"/>
      <c r="I77" s="3" t="s">
        <v>2924</v>
      </c>
      <c r="J77" s="3"/>
      <c r="K77" s="3"/>
      <c r="L77" s="3"/>
      <c r="M77" s="3" t="s">
        <v>3117</v>
      </c>
      <c r="N77" s="3" t="s">
        <v>2435</v>
      </c>
    </row>
    <row r="78" spans="1:14" hidden="1" outlineLevel="1" x14ac:dyDescent="0.35">
      <c r="A78" s="2" t="s">
        <v>2442</v>
      </c>
      <c r="B78" s="2"/>
      <c r="C78" s="15"/>
      <c r="D78" s="2"/>
      <c r="E78" s="2"/>
      <c r="F78" s="2"/>
      <c r="G78" s="2" t="s">
        <v>2925</v>
      </c>
      <c r="H78" s="2"/>
      <c r="I78" s="2"/>
      <c r="J78" s="2"/>
      <c r="K78" s="2"/>
      <c r="L78" s="2"/>
      <c r="M78" s="2" t="s">
        <v>2443</v>
      </c>
      <c r="N78" s="5"/>
    </row>
    <row r="79" spans="1:14" hidden="1" outlineLevel="1" x14ac:dyDescent="0.35">
      <c r="A79" s="3" t="s">
        <v>2444</v>
      </c>
      <c r="B79" s="3"/>
      <c r="C79" s="16"/>
      <c r="D79" s="3"/>
      <c r="E79" s="3"/>
      <c r="F79" s="3"/>
      <c r="G79" s="3"/>
      <c r="H79" s="3"/>
      <c r="I79" s="3" t="s">
        <v>2926</v>
      </c>
      <c r="J79" s="3"/>
      <c r="K79" s="3"/>
      <c r="L79" s="3"/>
      <c r="M79" s="3" t="s">
        <v>3118</v>
      </c>
      <c r="N79" s="3" t="s">
        <v>2435</v>
      </c>
    </row>
    <row r="80" spans="1:14" hidden="1" outlineLevel="1" x14ac:dyDescent="0.35">
      <c r="A80" s="3" t="s">
        <v>2445</v>
      </c>
      <c r="B80" s="3"/>
      <c r="C80" s="16"/>
      <c r="D80" s="3"/>
      <c r="E80" s="3"/>
      <c r="F80" s="3"/>
      <c r="G80" s="3"/>
      <c r="H80" s="3"/>
      <c r="I80" s="3" t="s">
        <v>2927</v>
      </c>
      <c r="J80" s="3"/>
      <c r="K80" s="3"/>
      <c r="L80" s="3"/>
      <c r="M80" s="3" t="s">
        <v>3119</v>
      </c>
      <c r="N80" s="3" t="s">
        <v>2435</v>
      </c>
    </row>
    <row r="81" spans="1:14" hidden="1" outlineLevel="1" x14ac:dyDescent="0.35">
      <c r="A81" s="3" t="s">
        <v>2446</v>
      </c>
      <c r="B81" s="3"/>
      <c r="C81" s="16"/>
      <c r="D81" s="3"/>
      <c r="E81" s="3"/>
      <c r="F81" s="3"/>
      <c r="G81" s="3"/>
      <c r="H81" s="3"/>
      <c r="I81" s="3" t="s">
        <v>2928</v>
      </c>
      <c r="J81" s="3"/>
      <c r="K81" s="3"/>
      <c r="L81" s="3"/>
      <c r="M81" s="3" t="s">
        <v>3120</v>
      </c>
      <c r="N81" s="3" t="s">
        <v>2435</v>
      </c>
    </row>
    <row r="82" spans="1:14" hidden="1" outlineLevel="1" x14ac:dyDescent="0.35">
      <c r="A82" s="3" t="s">
        <v>2447</v>
      </c>
      <c r="B82" s="3"/>
      <c r="C82" s="16"/>
      <c r="D82" s="3"/>
      <c r="E82" s="3"/>
      <c r="F82" s="3"/>
      <c r="G82" s="3"/>
      <c r="H82" s="3"/>
      <c r="I82" s="3" t="s">
        <v>2929</v>
      </c>
      <c r="J82" s="3"/>
      <c r="K82" s="3"/>
      <c r="L82" s="3"/>
      <c r="M82" s="3" t="s">
        <v>3121</v>
      </c>
      <c r="N82" s="3" t="s">
        <v>2435</v>
      </c>
    </row>
    <row r="83" spans="1:14" hidden="1" outlineLevel="1" x14ac:dyDescent="0.35">
      <c r="A83" s="3" t="s">
        <v>2448</v>
      </c>
      <c r="B83" s="3"/>
      <c r="C83" s="16"/>
      <c r="D83" s="3"/>
      <c r="E83" s="3"/>
      <c r="F83" s="3"/>
      <c r="G83" s="3"/>
      <c r="H83" s="3"/>
      <c r="I83" s="3" t="s">
        <v>2930</v>
      </c>
      <c r="J83" s="3"/>
      <c r="K83" s="3"/>
      <c r="L83" s="3"/>
      <c r="M83" s="3" t="s">
        <v>3122</v>
      </c>
      <c r="N83" s="3" t="s">
        <v>2435</v>
      </c>
    </row>
    <row r="84" spans="1:14" hidden="1" outlineLevel="1" x14ac:dyDescent="0.35">
      <c r="A84" s="3" t="s">
        <v>2449</v>
      </c>
      <c r="B84" s="3"/>
      <c r="C84" s="16"/>
      <c r="D84" s="3"/>
      <c r="E84" s="3"/>
      <c r="F84" s="3"/>
      <c r="G84" s="3"/>
      <c r="H84" s="3"/>
      <c r="I84" s="3" t="s">
        <v>2931</v>
      </c>
      <c r="J84" s="3"/>
      <c r="K84" s="3"/>
      <c r="L84" s="3"/>
      <c r="M84" s="3" t="s">
        <v>3123</v>
      </c>
      <c r="N84" s="3" t="s">
        <v>2435</v>
      </c>
    </row>
    <row r="85" spans="1:14" hidden="1" outlineLevel="1" x14ac:dyDescent="0.35">
      <c r="A85" s="2" t="s">
        <v>2450</v>
      </c>
      <c r="B85" s="2"/>
      <c r="C85" s="15"/>
      <c r="D85" s="2"/>
      <c r="E85" s="2"/>
      <c r="F85" s="2"/>
      <c r="G85" s="2" t="s">
        <v>2932</v>
      </c>
      <c r="H85" s="2"/>
      <c r="I85" s="2"/>
      <c r="J85" s="2"/>
      <c r="K85" s="2"/>
      <c r="L85" s="2"/>
      <c r="M85" s="2" t="s">
        <v>2451</v>
      </c>
      <c r="N85" s="5"/>
    </row>
    <row r="86" spans="1:14" hidden="1" outlineLevel="1" x14ac:dyDescent="0.35">
      <c r="A86" s="3" t="s">
        <v>2452</v>
      </c>
      <c r="B86" s="3"/>
      <c r="C86" s="16"/>
      <c r="D86" s="3"/>
      <c r="E86" s="3"/>
      <c r="F86" s="3"/>
      <c r="G86" s="3"/>
      <c r="H86" s="3"/>
      <c r="I86" s="3" t="s">
        <v>2933</v>
      </c>
      <c r="J86" s="3"/>
      <c r="K86" s="3"/>
      <c r="L86" s="3"/>
      <c r="M86" s="3" t="s">
        <v>3124</v>
      </c>
      <c r="N86" s="3" t="s">
        <v>2435</v>
      </c>
    </row>
    <row r="87" spans="1:14" hidden="1" outlineLevel="1" x14ac:dyDescent="0.35">
      <c r="A87" s="3" t="s">
        <v>2453</v>
      </c>
      <c r="B87" s="3"/>
      <c r="C87" s="16"/>
      <c r="D87" s="3"/>
      <c r="E87" s="3"/>
      <c r="F87" s="3"/>
      <c r="G87" s="3"/>
      <c r="H87" s="3"/>
      <c r="I87" s="3" t="s">
        <v>2934</v>
      </c>
      <c r="J87" s="3"/>
      <c r="K87" s="3"/>
      <c r="L87" s="3"/>
      <c r="M87" s="3" t="s">
        <v>3125</v>
      </c>
      <c r="N87" s="3" t="s">
        <v>2435</v>
      </c>
    </row>
    <row r="88" spans="1:14" hidden="1" outlineLevel="1" x14ac:dyDescent="0.35">
      <c r="A88" s="3" t="s">
        <v>2454</v>
      </c>
      <c r="B88" s="3"/>
      <c r="C88" s="16"/>
      <c r="D88" s="3"/>
      <c r="E88" s="3"/>
      <c r="F88" s="3"/>
      <c r="G88" s="3"/>
      <c r="H88" s="3"/>
      <c r="I88" s="3" t="s">
        <v>2935</v>
      </c>
      <c r="J88" s="3"/>
      <c r="K88" s="3"/>
      <c r="L88" s="3"/>
      <c r="M88" s="3" t="s">
        <v>3126</v>
      </c>
      <c r="N88" s="3" t="s">
        <v>2435</v>
      </c>
    </row>
    <row r="89" spans="1:14" hidden="1" outlineLevel="1" x14ac:dyDescent="0.35">
      <c r="A89" s="3" t="s">
        <v>2455</v>
      </c>
      <c r="B89" s="3"/>
      <c r="C89" s="16"/>
      <c r="D89" s="3"/>
      <c r="E89" s="3"/>
      <c r="F89" s="3"/>
      <c r="G89" s="3"/>
      <c r="H89" s="3"/>
      <c r="I89" s="3" t="s">
        <v>2936</v>
      </c>
      <c r="J89" s="3"/>
      <c r="K89" s="3"/>
      <c r="L89" s="3"/>
      <c r="M89" s="3" t="s">
        <v>3127</v>
      </c>
      <c r="N89" s="3" t="s">
        <v>2435</v>
      </c>
    </row>
    <row r="90" spans="1:14" hidden="1" outlineLevel="1" x14ac:dyDescent="0.35">
      <c r="A90" s="3" t="s">
        <v>2456</v>
      </c>
      <c r="B90" s="3"/>
      <c r="C90" s="16"/>
      <c r="D90" s="3"/>
      <c r="E90" s="3"/>
      <c r="F90" s="3"/>
      <c r="G90" s="3"/>
      <c r="H90" s="3"/>
      <c r="I90" s="3" t="s">
        <v>2937</v>
      </c>
      <c r="J90" s="3"/>
      <c r="K90" s="3"/>
      <c r="L90" s="3"/>
      <c r="M90" s="3" t="s">
        <v>3128</v>
      </c>
      <c r="N90" s="3" t="s">
        <v>2435</v>
      </c>
    </row>
    <row r="91" spans="1:14" hidden="1" outlineLevel="1" x14ac:dyDescent="0.35">
      <c r="A91" s="2" t="s">
        <v>129</v>
      </c>
      <c r="B91" s="2"/>
      <c r="C91" s="15"/>
      <c r="D91" s="2"/>
      <c r="E91" s="2" t="s">
        <v>1625</v>
      </c>
      <c r="F91" s="2"/>
      <c r="G91" s="2"/>
      <c r="H91" s="2"/>
      <c r="I91" s="2"/>
      <c r="J91" s="2"/>
      <c r="K91" s="2"/>
      <c r="L91" s="2"/>
      <c r="M91" s="2" t="s">
        <v>2457</v>
      </c>
      <c r="N91" s="5"/>
    </row>
    <row r="92" spans="1:14" hidden="1" outlineLevel="1" x14ac:dyDescent="0.35">
      <c r="A92" s="2" t="s">
        <v>131</v>
      </c>
      <c r="B92" s="2"/>
      <c r="C92" s="15"/>
      <c r="D92" s="2"/>
      <c r="F92" s="2"/>
      <c r="G92" s="2" t="s">
        <v>2938</v>
      </c>
      <c r="H92" s="2"/>
      <c r="I92" s="2"/>
      <c r="J92" s="2"/>
      <c r="K92" s="2"/>
      <c r="L92" s="2"/>
      <c r="M92" s="2" t="s">
        <v>2458</v>
      </c>
      <c r="N92" s="5"/>
    </row>
    <row r="93" spans="1:14" hidden="1" outlineLevel="1" x14ac:dyDescent="0.35">
      <c r="A93" s="3" t="s">
        <v>2459</v>
      </c>
      <c r="B93" s="3"/>
      <c r="C93" s="16"/>
      <c r="D93" s="3"/>
      <c r="E93" s="3"/>
      <c r="F93" s="3"/>
      <c r="G93" s="3"/>
      <c r="H93" s="3"/>
      <c r="I93" s="3" t="s">
        <v>2939</v>
      </c>
      <c r="J93" s="3"/>
      <c r="K93" s="3"/>
      <c r="L93" s="3"/>
      <c r="M93" s="3" t="s">
        <v>3129</v>
      </c>
      <c r="N93" s="3" t="s">
        <v>2460</v>
      </c>
    </row>
    <row r="94" spans="1:14" hidden="1" outlineLevel="1" x14ac:dyDescent="0.35">
      <c r="A94" s="3" t="s">
        <v>2461</v>
      </c>
      <c r="B94" s="3"/>
      <c r="C94" s="16"/>
      <c r="D94" s="3"/>
      <c r="E94" s="3"/>
      <c r="F94" s="3"/>
      <c r="G94" s="3"/>
      <c r="H94" s="3"/>
      <c r="I94" s="3" t="s">
        <v>2940</v>
      </c>
      <c r="J94" s="3"/>
      <c r="K94" s="3"/>
      <c r="L94" s="3"/>
      <c r="M94" s="3" t="s">
        <v>3130</v>
      </c>
      <c r="N94" s="3" t="s">
        <v>2462</v>
      </c>
    </row>
    <row r="95" spans="1:14" hidden="1" outlineLevel="1" x14ac:dyDescent="0.35">
      <c r="A95" s="3" t="s">
        <v>2463</v>
      </c>
      <c r="B95" s="3"/>
      <c r="C95" s="16"/>
      <c r="D95" s="3"/>
      <c r="E95" s="3"/>
      <c r="F95" s="3"/>
      <c r="G95" s="3"/>
      <c r="H95" s="3"/>
      <c r="I95" s="3" t="s">
        <v>2941</v>
      </c>
      <c r="J95" s="3"/>
      <c r="K95" s="3"/>
      <c r="L95" s="3"/>
      <c r="M95" s="3" t="s">
        <v>3131</v>
      </c>
      <c r="N95" s="3" t="s">
        <v>2464</v>
      </c>
    </row>
    <row r="96" spans="1:14" hidden="1" outlineLevel="1" x14ac:dyDescent="0.35">
      <c r="A96" s="3" t="s">
        <v>2465</v>
      </c>
      <c r="B96" s="3"/>
      <c r="C96" s="16"/>
      <c r="D96" s="3"/>
      <c r="E96" s="3"/>
      <c r="F96" s="3"/>
      <c r="G96" s="3"/>
      <c r="H96" s="3"/>
      <c r="I96" s="3" t="s">
        <v>2942</v>
      </c>
      <c r="J96" s="3"/>
      <c r="K96" s="3"/>
      <c r="L96" s="3"/>
      <c r="M96" s="3" t="s">
        <v>3132</v>
      </c>
      <c r="N96" s="3" t="s">
        <v>2464</v>
      </c>
    </row>
    <row r="97" spans="1:14" hidden="1" outlineLevel="1" x14ac:dyDescent="0.35">
      <c r="A97" s="3" t="s">
        <v>2466</v>
      </c>
      <c r="B97" s="3"/>
      <c r="C97" s="16"/>
      <c r="D97" s="3"/>
      <c r="E97" s="3"/>
      <c r="F97" s="3"/>
      <c r="G97" s="3"/>
      <c r="H97" s="3"/>
      <c r="I97" s="3" t="s">
        <v>2943</v>
      </c>
      <c r="J97" s="3"/>
      <c r="K97" s="3"/>
      <c r="L97" s="3"/>
      <c r="M97" s="3" t="s">
        <v>3133</v>
      </c>
      <c r="N97" s="3" t="s">
        <v>2464</v>
      </c>
    </row>
    <row r="98" spans="1:14" hidden="1" outlineLevel="1" x14ac:dyDescent="0.35">
      <c r="A98" s="3" t="s">
        <v>2467</v>
      </c>
      <c r="B98" s="3"/>
      <c r="C98" s="16"/>
      <c r="D98" s="3"/>
      <c r="E98" s="3"/>
      <c r="F98" s="3"/>
      <c r="G98" s="3"/>
      <c r="H98" s="3"/>
      <c r="I98" s="3" t="s">
        <v>2944</v>
      </c>
      <c r="J98" s="3"/>
      <c r="K98" s="3"/>
      <c r="L98" s="3"/>
      <c r="M98" s="3" t="s">
        <v>3134</v>
      </c>
      <c r="N98" s="3" t="s">
        <v>2468</v>
      </c>
    </row>
    <row r="99" spans="1:14" hidden="1" outlineLevel="1" x14ac:dyDescent="0.35">
      <c r="A99" s="3" t="s">
        <v>2469</v>
      </c>
      <c r="B99" s="3"/>
      <c r="C99" s="16"/>
      <c r="D99" s="3"/>
      <c r="E99" s="3"/>
      <c r="F99" s="3"/>
      <c r="G99" s="3"/>
      <c r="H99" s="3"/>
      <c r="I99" s="3" t="s">
        <v>2945</v>
      </c>
      <c r="J99" s="3"/>
      <c r="K99" s="3"/>
      <c r="L99" s="3"/>
      <c r="M99" s="3" t="s">
        <v>3135</v>
      </c>
      <c r="N99" s="3" t="s">
        <v>2464</v>
      </c>
    </row>
    <row r="100" spans="1:14" hidden="1" outlineLevel="1" x14ac:dyDescent="0.35">
      <c r="A100" s="3" t="s">
        <v>2470</v>
      </c>
      <c r="B100" s="3"/>
      <c r="C100" s="16"/>
      <c r="D100" s="3"/>
      <c r="E100" s="3"/>
      <c r="F100" s="3"/>
      <c r="G100" s="3"/>
      <c r="H100" s="3"/>
      <c r="I100" s="3" t="s">
        <v>2946</v>
      </c>
      <c r="J100" s="3"/>
      <c r="K100" s="3"/>
      <c r="L100" s="3"/>
      <c r="M100" s="3" t="s">
        <v>3136</v>
      </c>
      <c r="N100" s="3" t="s">
        <v>2464</v>
      </c>
    </row>
    <row r="101" spans="1:14" ht="21" hidden="1" outlineLevel="1" x14ac:dyDescent="0.35">
      <c r="A101" s="2" t="s">
        <v>133</v>
      </c>
      <c r="B101" s="2"/>
      <c r="C101" s="15"/>
      <c r="D101" s="2"/>
      <c r="E101" s="2"/>
      <c r="F101" s="2"/>
      <c r="G101" s="2" t="s">
        <v>2947</v>
      </c>
      <c r="H101" s="2"/>
      <c r="I101" s="2"/>
      <c r="J101" s="2"/>
      <c r="K101" s="2"/>
      <c r="L101" s="2"/>
      <c r="M101" s="2" t="s">
        <v>2471</v>
      </c>
      <c r="N101" s="2" t="s">
        <v>2472</v>
      </c>
    </row>
    <row r="102" spans="1:14" hidden="1" outlineLevel="1" x14ac:dyDescent="0.35">
      <c r="A102" s="2" t="s">
        <v>2473</v>
      </c>
      <c r="B102" s="2"/>
      <c r="C102" s="15"/>
      <c r="D102" s="2"/>
      <c r="E102" s="2"/>
      <c r="F102" s="2"/>
      <c r="G102" s="2"/>
      <c r="H102" s="2"/>
      <c r="I102" s="2" t="s">
        <v>2948</v>
      </c>
      <c r="J102" s="2"/>
      <c r="K102" s="2"/>
      <c r="L102" s="2"/>
      <c r="M102" s="2" t="s">
        <v>3137</v>
      </c>
      <c r="N102" s="2" t="s">
        <v>1211</v>
      </c>
    </row>
    <row r="103" spans="1:14" hidden="1" outlineLevel="1" x14ac:dyDescent="0.35">
      <c r="A103" s="3" t="s">
        <v>2474</v>
      </c>
      <c r="B103" s="3"/>
      <c r="C103" s="16"/>
      <c r="D103" s="3"/>
      <c r="E103" s="3"/>
      <c r="F103" s="3"/>
      <c r="G103" s="3"/>
      <c r="H103" s="3"/>
      <c r="I103" s="3"/>
      <c r="J103" s="3"/>
      <c r="K103" s="3" t="s">
        <v>2949</v>
      </c>
      <c r="L103" s="3"/>
      <c r="M103" s="3" t="s">
        <v>3138</v>
      </c>
      <c r="N103" s="5"/>
    </row>
    <row r="104" spans="1:14" hidden="1" outlineLevel="1" x14ac:dyDescent="0.35">
      <c r="A104" s="3" t="s">
        <v>2475</v>
      </c>
      <c r="B104" s="3"/>
      <c r="C104" s="16"/>
      <c r="D104" s="3"/>
      <c r="E104" s="3"/>
      <c r="F104" s="3"/>
      <c r="G104" s="3"/>
      <c r="H104" s="3"/>
      <c r="I104" s="3"/>
      <c r="J104" s="3"/>
      <c r="K104" s="3" t="s">
        <v>2950</v>
      </c>
      <c r="L104" s="3"/>
      <c r="M104" s="3" t="s">
        <v>3139</v>
      </c>
      <c r="N104" s="5"/>
    </row>
    <row r="105" spans="1:14" hidden="1" outlineLevel="1" x14ac:dyDescent="0.35">
      <c r="A105" s="3" t="s">
        <v>2476</v>
      </c>
      <c r="B105" s="3"/>
      <c r="C105" s="16"/>
      <c r="D105" s="3"/>
      <c r="E105" s="3"/>
      <c r="F105" s="3"/>
      <c r="G105" s="3"/>
      <c r="H105" s="3"/>
      <c r="I105" s="3"/>
      <c r="J105" s="3"/>
      <c r="K105" s="3" t="s">
        <v>2951</v>
      </c>
      <c r="L105" s="3"/>
      <c r="M105" s="3" t="s">
        <v>3140</v>
      </c>
      <c r="N105" s="5"/>
    </row>
    <row r="106" spans="1:14" hidden="1" outlineLevel="1" x14ac:dyDescent="0.35">
      <c r="A106" s="3" t="s">
        <v>2477</v>
      </c>
      <c r="B106" s="3"/>
      <c r="C106" s="16"/>
      <c r="D106" s="3"/>
      <c r="E106" s="3"/>
      <c r="F106" s="3"/>
      <c r="G106" s="3"/>
      <c r="H106" s="3"/>
      <c r="I106" s="3"/>
      <c r="J106" s="3"/>
      <c r="K106" s="3" t="s">
        <v>2952</v>
      </c>
      <c r="L106" s="3"/>
      <c r="M106" s="3" t="s">
        <v>3141</v>
      </c>
      <c r="N106" s="5"/>
    </row>
    <row r="107" spans="1:14" hidden="1" outlineLevel="1" x14ac:dyDescent="0.35">
      <c r="A107" s="3" t="s">
        <v>2478</v>
      </c>
      <c r="B107" s="3"/>
      <c r="C107" s="16"/>
      <c r="D107" s="3"/>
      <c r="E107" s="3"/>
      <c r="F107" s="3"/>
      <c r="G107" s="3"/>
      <c r="H107" s="3"/>
      <c r="I107" s="3"/>
      <c r="J107" s="3"/>
      <c r="K107" s="3" t="s">
        <v>2953</v>
      </c>
      <c r="L107" s="3"/>
      <c r="M107" s="3" t="s">
        <v>3142</v>
      </c>
      <c r="N107" s="5"/>
    </row>
    <row r="108" spans="1:14" hidden="1" outlineLevel="1" x14ac:dyDescent="0.35">
      <c r="A108" s="3" t="s">
        <v>2479</v>
      </c>
      <c r="B108" s="3"/>
      <c r="C108" s="16"/>
      <c r="D108" s="3"/>
      <c r="E108" s="3"/>
      <c r="F108" s="3"/>
      <c r="G108" s="3"/>
      <c r="H108" s="3"/>
      <c r="I108" s="3"/>
      <c r="J108" s="3"/>
      <c r="K108" s="3" t="s">
        <v>2954</v>
      </c>
      <c r="L108" s="3"/>
      <c r="M108" s="3" t="s">
        <v>3143</v>
      </c>
      <c r="N108" s="5"/>
    </row>
    <row r="109" spans="1:14" hidden="1" outlineLevel="1" x14ac:dyDescent="0.35">
      <c r="A109" s="3" t="s">
        <v>135</v>
      </c>
      <c r="B109" s="3"/>
      <c r="C109" s="16"/>
      <c r="D109" s="3"/>
      <c r="E109" s="3"/>
      <c r="F109" s="3"/>
      <c r="G109" s="3" t="s">
        <v>2955</v>
      </c>
      <c r="H109" s="3"/>
      <c r="I109" s="3"/>
      <c r="J109" s="3"/>
      <c r="K109" s="3"/>
      <c r="L109" s="3"/>
      <c r="M109" s="3" t="s">
        <v>2480</v>
      </c>
      <c r="N109" s="3" t="s">
        <v>2481</v>
      </c>
    </row>
    <row r="110" spans="1:14" hidden="1" outlineLevel="1" x14ac:dyDescent="0.35">
      <c r="A110" s="2" t="s">
        <v>137</v>
      </c>
      <c r="B110" s="2"/>
      <c r="C110" s="15"/>
      <c r="D110" s="2"/>
      <c r="E110" s="2"/>
      <c r="F110" s="2"/>
      <c r="G110" s="2" t="s">
        <v>2956</v>
      </c>
      <c r="H110" s="2"/>
      <c r="I110" s="2"/>
      <c r="J110" s="2"/>
      <c r="K110" s="2"/>
      <c r="L110" s="2"/>
      <c r="M110" s="2" t="s">
        <v>2482</v>
      </c>
      <c r="N110" s="5"/>
    </row>
    <row r="111" spans="1:14" hidden="1" outlineLevel="1" x14ac:dyDescent="0.35">
      <c r="A111" s="3" t="s">
        <v>2483</v>
      </c>
      <c r="B111" s="3"/>
      <c r="C111" s="16"/>
      <c r="D111" s="3"/>
      <c r="E111" s="3"/>
      <c r="F111" s="3"/>
      <c r="G111" s="3"/>
      <c r="H111" s="3"/>
      <c r="I111" s="3" t="s">
        <v>2957</v>
      </c>
      <c r="J111" s="3"/>
      <c r="K111" s="3"/>
      <c r="L111" s="3"/>
      <c r="M111" s="3" t="s">
        <v>3144</v>
      </c>
      <c r="N111" s="3" t="s">
        <v>2484</v>
      </c>
    </row>
    <row r="112" spans="1:14" hidden="1" outlineLevel="1" x14ac:dyDescent="0.35">
      <c r="A112" s="3" t="s">
        <v>2485</v>
      </c>
      <c r="B112" s="3"/>
      <c r="C112" s="16"/>
      <c r="D112" s="3"/>
      <c r="E112" s="3"/>
      <c r="F112" s="3"/>
      <c r="G112" s="3"/>
      <c r="H112" s="3"/>
      <c r="I112" s="3" t="s">
        <v>2958</v>
      </c>
      <c r="J112" s="3"/>
      <c r="K112" s="3"/>
      <c r="L112" s="3"/>
      <c r="M112" s="3" t="s">
        <v>3145</v>
      </c>
      <c r="N112" s="3" t="s">
        <v>2462</v>
      </c>
    </row>
    <row r="113" spans="1:14" hidden="1" outlineLevel="1" x14ac:dyDescent="0.35">
      <c r="A113" s="3" t="s">
        <v>2486</v>
      </c>
      <c r="B113" s="3"/>
      <c r="C113" s="16"/>
      <c r="D113" s="3"/>
      <c r="E113" s="3"/>
      <c r="F113" s="3"/>
      <c r="G113" s="3"/>
      <c r="H113" s="3"/>
      <c r="I113" s="3" t="s">
        <v>2959</v>
      </c>
      <c r="J113" s="3"/>
      <c r="K113" s="3"/>
      <c r="L113" s="3"/>
      <c r="M113" s="3" t="s">
        <v>3131</v>
      </c>
      <c r="N113" s="3" t="s">
        <v>2487</v>
      </c>
    </row>
    <row r="114" spans="1:14" hidden="1" outlineLevel="1" x14ac:dyDescent="0.35">
      <c r="A114" s="3" t="s">
        <v>2488</v>
      </c>
      <c r="B114" s="3"/>
      <c r="C114" s="16"/>
      <c r="D114" s="3"/>
      <c r="E114" s="3"/>
      <c r="F114" s="3"/>
      <c r="G114" s="3"/>
      <c r="H114" s="3"/>
      <c r="I114" s="3" t="s">
        <v>2960</v>
      </c>
      <c r="J114" s="3"/>
      <c r="K114" s="3"/>
      <c r="L114" s="3"/>
      <c r="M114" s="3" t="s">
        <v>3132</v>
      </c>
      <c r="N114" s="3" t="s">
        <v>2487</v>
      </c>
    </row>
    <row r="115" spans="1:14" hidden="1" outlineLevel="1" x14ac:dyDescent="0.35">
      <c r="A115" s="3" t="s">
        <v>2489</v>
      </c>
      <c r="B115" s="3"/>
      <c r="C115" s="16"/>
      <c r="D115" s="3"/>
      <c r="E115" s="3"/>
      <c r="F115" s="3"/>
      <c r="G115" s="3"/>
      <c r="H115" s="3"/>
      <c r="I115" s="3" t="s">
        <v>2961</v>
      </c>
      <c r="J115" s="3"/>
      <c r="K115" s="3"/>
      <c r="L115" s="3"/>
      <c r="M115" s="3" t="s">
        <v>3146</v>
      </c>
      <c r="N115" s="3" t="s">
        <v>2487</v>
      </c>
    </row>
    <row r="116" spans="1:14" hidden="1" outlineLevel="1" x14ac:dyDescent="0.35">
      <c r="A116" s="3" t="s">
        <v>2490</v>
      </c>
      <c r="B116" s="3"/>
      <c r="C116" s="16"/>
      <c r="D116" s="3"/>
      <c r="E116" s="3"/>
      <c r="F116" s="3"/>
      <c r="G116" s="3"/>
      <c r="H116" s="3"/>
      <c r="I116" s="3" t="s">
        <v>2962</v>
      </c>
      <c r="J116" s="3"/>
      <c r="K116" s="3"/>
      <c r="L116" s="3"/>
      <c r="M116" s="3" t="s">
        <v>3147</v>
      </c>
      <c r="N116" s="3" t="s">
        <v>2491</v>
      </c>
    </row>
    <row r="117" spans="1:14" hidden="1" outlineLevel="1" x14ac:dyDescent="0.35">
      <c r="A117" s="3" t="s">
        <v>2492</v>
      </c>
      <c r="B117" s="3"/>
      <c r="C117" s="16"/>
      <c r="D117" s="3"/>
      <c r="E117" s="3"/>
      <c r="F117" s="3"/>
      <c r="G117" s="3"/>
      <c r="H117" s="3"/>
      <c r="I117" s="3" t="s">
        <v>2963</v>
      </c>
      <c r="J117" s="3"/>
      <c r="K117" s="3"/>
      <c r="L117" s="3"/>
      <c r="M117" s="3" t="s">
        <v>3148</v>
      </c>
      <c r="N117" s="3" t="s">
        <v>2493</v>
      </c>
    </row>
    <row r="118" spans="1:14" hidden="1" outlineLevel="1" x14ac:dyDescent="0.35">
      <c r="A118" s="3" t="s">
        <v>2494</v>
      </c>
      <c r="B118" s="3"/>
      <c r="C118" s="16"/>
      <c r="D118" s="3"/>
      <c r="E118" s="3"/>
      <c r="F118" s="3"/>
      <c r="G118" s="3"/>
      <c r="H118" s="3"/>
      <c r="I118" s="3" t="s">
        <v>2964</v>
      </c>
      <c r="J118" s="3"/>
      <c r="K118" s="3"/>
      <c r="L118" s="3"/>
      <c r="M118" s="3" t="s">
        <v>3149</v>
      </c>
      <c r="N118" s="3" t="s">
        <v>1218</v>
      </c>
    </row>
    <row r="119" spans="1:14" hidden="1" outlineLevel="1" x14ac:dyDescent="0.35">
      <c r="A119" s="2" t="s">
        <v>139</v>
      </c>
      <c r="B119" s="2"/>
      <c r="C119" s="15"/>
      <c r="D119" s="2"/>
      <c r="E119" s="2"/>
      <c r="F119" s="2"/>
      <c r="G119" s="2" t="s">
        <v>2965</v>
      </c>
      <c r="H119" s="2"/>
      <c r="I119" s="2"/>
      <c r="J119" s="2"/>
      <c r="K119" s="2"/>
      <c r="L119" s="2"/>
      <c r="M119" s="2" t="s">
        <v>2495</v>
      </c>
      <c r="N119" s="2" t="s">
        <v>2496</v>
      </c>
    </row>
    <row r="120" spans="1:14" hidden="1" outlineLevel="1" x14ac:dyDescent="0.35">
      <c r="A120" s="2" t="s">
        <v>1233</v>
      </c>
      <c r="B120" s="2"/>
      <c r="C120" s="15"/>
      <c r="D120" s="2"/>
      <c r="E120" s="2"/>
      <c r="F120" s="2"/>
      <c r="G120" s="2"/>
      <c r="H120" s="2"/>
      <c r="I120" s="2" t="s">
        <v>2965</v>
      </c>
      <c r="J120" s="2"/>
      <c r="K120" s="2"/>
      <c r="L120" s="2"/>
      <c r="M120" s="2" t="s">
        <v>3137</v>
      </c>
      <c r="N120" s="2" t="s">
        <v>1219</v>
      </c>
    </row>
    <row r="121" spans="1:14" hidden="1" outlineLevel="1" x14ac:dyDescent="0.35">
      <c r="A121" s="3" t="s">
        <v>2497</v>
      </c>
      <c r="B121" s="3"/>
      <c r="C121" s="16"/>
      <c r="D121" s="3"/>
      <c r="E121" s="3"/>
      <c r="F121" s="3"/>
      <c r="G121" s="3"/>
      <c r="H121" s="3"/>
      <c r="I121" s="3"/>
      <c r="J121" s="3"/>
      <c r="K121" s="3" t="s">
        <v>2966</v>
      </c>
      <c r="L121" s="3"/>
      <c r="M121" s="3" t="s">
        <v>3138</v>
      </c>
      <c r="N121" s="5"/>
    </row>
    <row r="122" spans="1:14" hidden="1" outlineLevel="1" x14ac:dyDescent="0.35">
      <c r="A122" s="3" t="s">
        <v>2498</v>
      </c>
      <c r="B122" s="3"/>
      <c r="C122" s="16"/>
      <c r="D122" s="3"/>
      <c r="E122" s="3"/>
      <c r="F122" s="3"/>
      <c r="G122" s="3"/>
      <c r="H122" s="3"/>
      <c r="I122" s="3"/>
      <c r="J122" s="3"/>
      <c r="K122" s="3" t="s">
        <v>2967</v>
      </c>
      <c r="L122" s="3"/>
      <c r="M122" s="3" t="s">
        <v>3139</v>
      </c>
      <c r="N122" s="5"/>
    </row>
    <row r="123" spans="1:14" hidden="1" outlineLevel="1" x14ac:dyDescent="0.35">
      <c r="A123" s="3" t="s">
        <v>2499</v>
      </c>
      <c r="B123" s="3"/>
      <c r="C123" s="16"/>
      <c r="D123" s="3"/>
      <c r="E123" s="3"/>
      <c r="F123" s="3"/>
      <c r="G123" s="3"/>
      <c r="H123" s="3"/>
      <c r="I123" s="3"/>
      <c r="J123" s="3"/>
      <c r="K123" s="3" t="s">
        <v>2968</v>
      </c>
      <c r="L123" s="3"/>
      <c r="M123" s="3" t="s">
        <v>3140</v>
      </c>
      <c r="N123" s="5"/>
    </row>
    <row r="124" spans="1:14" hidden="1" outlineLevel="1" x14ac:dyDescent="0.35">
      <c r="A124" s="3" t="s">
        <v>2500</v>
      </c>
      <c r="B124" s="3"/>
      <c r="C124" s="16"/>
      <c r="D124" s="3"/>
      <c r="E124" s="3"/>
      <c r="F124" s="3"/>
      <c r="G124" s="3"/>
      <c r="H124" s="3"/>
      <c r="I124" s="3"/>
      <c r="J124" s="3"/>
      <c r="K124" s="3" t="s">
        <v>2969</v>
      </c>
      <c r="L124" s="3"/>
      <c r="M124" s="3" t="s">
        <v>3141</v>
      </c>
      <c r="N124" s="5"/>
    </row>
    <row r="125" spans="1:14" hidden="1" outlineLevel="1" x14ac:dyDescent="0.35">
      <c r="A125" s="3" t="s">
        <v>2501</v>
      </c>
      <c r="B125" s="3"/>
      <c r="C125" s="16"/>
      <c r="D125" s="3"/>
      <c r="E125" s="3"/>
      <c r="F125" s="3"/>
      <c r="G125" s="3"/>
      <c r="H125" s="3"/>
      <c r="I125" s="3"/>
      <c r="J125" s="3"/>
      <c r="K125" s="3" t="s">
        <v>2970</v>
      </c>
      <c r="L125" s="3"/>
      <c r="M125" s="3" t="s">
        <v>3142</v>
      </c>
      <c r="N125" s="5"/>
    </row>
    <row r="126" spans="1:14" hidden="1" outlineLevel="1" x14ac:dyDescent="0.35">
      <c r="A126" s="3" t="s">
        <v>2502</v>
      </c>
      <c r="B126" s="3"/>
      <c r="C126" s="16"/>
      <c r="D126" s="3"/>
      <c r="E126" s="3"/>
      <c r="F126" s="3"/>
      <c r="G126" s="3"/>
      <c r="H126" s="3"/>
      <c r="I126" s="3"/>
      <c r="J126" s="3"/>
      <c r="K126" s="3" t="s">
        <v>2971</v>
      </c>
      <c r="L126" s="3"/>
      <c r="M126" s="3" t="s">
        <v>3143</v>
      </c>
      <c r="N126" s="5"/>
    </row>
    <row r="127" spans="1:14" hidden="1" outlineLevel="1" x14ac:dyDescent="0.35">
      <c r="A127" s="3" t="s">
        <v>141</v>
      </c>
      <c r="B127" s="3"/>
      <c r="C127" s="16"/>
      <c r="D127" s="3"/>
      <c r="E127" s="3"/>
      <c r="F127" s="3"/>
      <c r="G127" s="3"/>
      <c r="H127" s="3"/>
      <c r="I127" s="3" t="s">
        <v>2972</v>
      </c>
      <c r="J127" s="3"/>
      <c r="K127" s="3"/>
      <c r="L127" s="3"/>
      <c r="M127" s="3" t="s">
        <v>2503</v>
      </c>
      <c r="N127" s="3" t="s">
        <v>2504</v>
      </c>
    </row>
    <row r="128" spans="1:14" hidden="1" outlineLevel="1" x14ac:dyDescent="0.35">
      <c r="A128" s="3" t="s">
        <v>2505</v>
      </c>
      <c r="B128" s="3"/>
      <c r="C128" s="16"/>
      <c r="D128" s="3"/>
      <c r="E128" s="3"/>
      <c r="F128" s="3"/>
      <c r="G128" s="3"/>
      <c r="H128" s="3"/>
      <c r="I128" s="3" t="s">
        <v>2973</v>
      </c>
      <c r="J128" s="3"/>
      <c r="K128" s="3"/>
      <c r="L128" s="3"/>
      <c r="M128" s="3" t="s">
        <v>489</v>
      </c>
      <c r="N128" s="3" t="s">
        <v>2345</v>
      </c>
    </row>
    <row r="129" spans="1:14" hidden="1" outlineLevel="1" x14ac:dyDescent="0.35">
      <c r="A129" s="3" t="s">
        <v>2506</v>
      </c>
      <c r="B129" s="3"/>
      <c r="C129" s="16"/>
      <c r="D129" s="3"/>
      <c r="E129" s="3"/>
      <c r="F129" s="3"/>
      <c r="G129" s="3"/>
      <c r="H129" s="3"/>
      <c r="I129" s="3" t="s">
        <v>2974</v>
      </c>
      <c r="J129" s="3"/>
      <c r="K129" s="3"/>
      <c r="L129" s="3"/>
      <c r="M129" s="3" t="s">
        <v>522</v>
      </c>
      <c r="N129" s="3" t="s">
        <v>2345</v>
      </c>
    </row>
    <row r="130" spans="1:14" hidden="1" outlineLevel="1" x14ac:dyDescent="0.35">
      <c r="A130" s="3" t="s">
        <v>2507</v>
      </c>
      <c r="B130" s="3"/>
      <c r="C130" s="16"/>
      <c r="D130" s="3"/>
      <c r="E130" s="3"/>
      <c r="F130" s="3"/>
      <c r="G130" s="3"/>
      <c r="H130" s="3"/>
      <c r="I130" s="3" t="s">
        <v>2975</v>
      </c>
      <c r="J130" s="3"/>
      <c r="K130" s="3"/>
      <c r="L130" s="3"/>
      <c r="M130" s="3" t="s">
        <v>524</v>
      </c>
      <c r="N130" s="3" t="s">
        <v>2345</v>
      </c>
    </row>
    <row r="131" spans="1:14" hidden="1" outlineLevel="1" x14ac:dyDescent="0.35">
      <c r="A131" s="3" t="s">
        <v>2508</v>
      </c>
      <c r="B131" s="3"/>
      <c r="C131" s="16"/>
      <c r="D131" s="3"/>
      <c r="E131" s="3"/>
      <c r="F131" s="3"/>
      <c r="G131" s="3"/>
      <c r="H131" s="3"/>
      <c r="I131" s="3" t="s">
        <v>2976</v>
      </c>
      <c r="J131" s="3"/>
      <c r="K131" s="3"/>
      <c r="L131" s="3"/>
      <c r="M131" s="3" t="s">
        <v>526</v>
      </c>
      <c r="N131" s="3" t="s">
        <v>2345</v>
      </c>
    </row>
    <row r="132" spans="1:14" hidden="1" outlineLevel="1" x14ac:dyDescent="0.35">
      <c r="A132" s="3" t="s">
        <v>2509</v>
      </c>
      <c r="B132" s="3"/>
      <c r="C132" s="16"/>
      <c r="D132" s="3"/>
      <c r="E132" s="3"/>
      <c r="F132" s="3"/>
      <c r="G132" s="3"/>
      <c r="H132" s="3"/>
      <c r="I132" s="3" t="s">
        <v>2977</v>
      </c>
      <c r="J132" s="3"/>
      <c r="K132" s="3"/>
      <c r="L132" s="3"/>
      <c r="M132" s="3" t="s">
        <v>2510</v>
      </c>
      <c r="N132" s="3" t="s">
        <v>2511</v>
      </c>
    </row>
    <row r="133" spans="1:14" hidden="1" outlineLevel="1" x14ac:dyDescent="0.35">
      <c r="A133" s="3" t="s">
        <v>2512</v>
      </c>
      <c r="B133" s="3"/>
      <c r="C133" s="16"/>
      <c r="D133" s="3"/>
      <c r="E133" s="3"/>
      <c r="F133" s="3"/>
      <c r="G133" s="3"/>
      <c r="H133" s="3"/>
      <c r="I133" s="3" t="s">
        <v>2978</v>
      </c>
      <c r="J133" s="3"/>
      <c r="K133" s="3"/>
      <c r="L133" s="3"/>
      <c r="M133" s="3" t="s">
        <v>536</v>
      </c>
      <c r="N133" s="3" t="s">
        <v>2513</v>
      </c>
    </row>
    <row r="134" spans="1:14" hidden="1" outlineLevel="1" x14ac:dyDescent="0.35">
      <c r="A134" s="3" t="s">
        <v>143</v>
      </c>
      <c r="B134" s="3"/>
      <c r="C134" s="16"/>
      <c r="D134" s="3"/>
      <c r="E134" s="2" t="s">
        <v>1627</v>
      </c>
      <c r="F134" s="3"/>
      <c r="G134" s="3"/>
      <c r="H134" s="3"/>
      <c r="I134" s="3"/>
      <c r="J134" s="3"/>
      <c r="K134" s="3"/>
      <c r="L134" s="3"/>
      <c r="M134" s="4" t="s">
        <v>2514</v>
      </c>
      <c r="N134" s="5"/>
    </row>
    <row r="135" spans="1:14" hidden="1" outlineLevel="1" x14ac:dyDescent="0.35">
      <c r="A135" s="2" t="s">
        <v>145</v>
      </c>
      <c r="B135" s="2"/>
      <c r="C135" s="15"/>
      <c r="D135" s="2"/>
      <c r="E135" s="2" t="s">
        <v>1629</v>
      </c>
      <c r="F135" s="2"/>
      <c r="G135" s="2"/>
      <c r="H135" s="2"/>
      <c r="I135" s="2"/>
      <c r="J135" s="2"/>
      <c r="K135" s="2"/>
      <c r="L135" s="2"/>
      <c r="M135" s="2" t="s">
        <v>2515</v>
      </c>
      <c r="N135" s="5"/>
    </row>
    <row r="136" spans="1:14" hidden="1" outlineLevel="1" x14ac:dyDescent="0.35">
      <c r="A136" s="2" t="s">
        <v>147</v>
      </c>
      <c r="B136" s="2"/>
      <c r="C136" s="15"/>
      <c r="D136" s="2"/>
      <c r="E136" s="2"/>
      <c r="F136" s="2"/>
      <c r="G136" s="2" t="s">
        <v>2979</v>
      </c>
      <c r="H136" s="2"/>
      <c r="I136" s="2"/>
      <c r="J136" s="2"/>
      <c r="K136" s="2"/>
      <c r="L136" s="2"/>
      <c r="M136" s="2" t="s">
        <v>665</v>
      </c>
      <c r="N136" s="5"/>
    </row>
    <row r="137" spans="1:14" hidden="1" outlineLevel="1" x14ac:dyDescent="0.35">
      <c r="A137" s="3" t="s">
        <v>2516</v>
      </c>
      <c r="B137" s="3"/>
      <c r="C137" s="16"/>
      <c r="D137" s="3"/>
      <c r="E137" s="3"/>
      <c r="F137" s="3"/>
      <c r="G137" s="3"/>
      <c r="H137" s="3"/>
      <c r="I137" s="3" t="s">
        <v>2980</v>
      </c>
      <c r="J137" s="3"/>
      <c r="K137" s="3"/>
      <c r="L137" s="3"/>
      <c r="M137" s="3" t="s">
        <v>3150</v>
      </c>
      <c r="N137" s="3" t="s">
        <v>2517</v>
      </c>
    </row>
    <row r="138" spans="1:14" hidden="1" outlineLevel="1" x14ac:dyDescent="0.35">
      <c r="A138" s="3" t="s">
        <v>2518</v>
      </c>
      <c r="B138" s="3"/>
      <c r="C138" s="16"/>
      <c r="D138" s="3"/>
      <c r="E138" s="3"/>
      <c r="F138" s="3"/>
      <c r="G138" s="3"/>
      <c r="H138" s="3"/>
      <c r="I138" s="3" t="s">
        <v>2981</v>
      </c>
      <c r="J138" s="3"/>
      <c r="K138" s="3"/>
      <c r="L138" s="3"/>
      <c r="M138" s="3" t="s">
        <v>3151</v>
      </c>
      <c r="N138" s="3" t="s">
        <v>2519</v>
      </c>
    </row>
    <row r="139" spans="1:14" hidden="1" outlineLevel="1" x14ac:dyDescent="0.35">
      <c r="A139" s="3" t="s">
        <v>2520</v>
      </c>
      <c r="B139" s="3"/>
      <c r="C139" s="16"/>
      <c r="D139" s="3"/>
      <c r="E139" s="3"/>
      <c r="F139" s="3"/>
      <c r="G139" s="3"/>
      <c r="H139" s="3"/>
      <c r="I139" s="3" t="s">
        <v>2982</v>
      </c>
      <c r="J139" s="3"/>
      <c r="K139" s="3"/>
      <c r="L139" s="3"/>
      <c r="M139" s="3" t="s">
        <v>3152</v>
      </c>
      <c r="N139" s="3" t="s">
        <v>2519</v>
      </c>
    </row>
    <row r="140" spans="1:14" hidden="1" outlineLevel="1" x14ac:dyDescent="0.35">
      <c r="A140" s="3" t="s">
        <v>149</v>
      </c>
      <c r="B140" s="3"/>
      <c r="C140" s="16"/>
      <c r="D140" s="3"/>
      <c r="E140" s="3"/>
      <c r="F140" s="3"/>
      <c r="G140" s="3" t="s">
        <v>2983</v>
      </c>
      <c r="H140" s="3"/>
      <c r="I140" s="3"/>
      <c r="J140" s="3"/>
      <c r="K140" s="3"/>
      <c r="L140" s="3"/>
      <c r="M140" s="3" t="s">
        <v>2521</v>
      </c>
      <c r="N140" s="3" t="s">
        <v>2522</v>
      </c>
    </row>
    <row r="141" spans="1:14" hidden="1" outlineLevel="1" x14ac:dyDescent="0.35">
      <c r="A141" s="3" t="s">
        <v>151</v>
      </c>
      <c r="B141" s="3"/>
      <c r="C141" s="16"/>
      <c r="D141" s="3"/>
      <c r="E141" s="3"/>
      <c r="F141" s="3"/>
      <c r="G141" s="3" t="s">
        <v>2984</v>
      </c>
      <c r="H141" s="3"/>
      <c r="I141" s="3"/>
      <c r="J141" s="3"/>
      <c r="K141" s="3"/>
      <c r="L141" s="3"/>
      <c r="M141" s="3" t="s">
        <v>2523</v>
      </c>
      <c r="N141" s="3" t="s">
        <v>2519</v>
      </c>
    </row>
    <row r="142" spans="1:14" hidden="1" outlineLevel="1" x14ac:dyDescent="0.35">
      <c r="A142" s="3" t="s">
        <v>153</v>
      </c>
      <c r="B142" s="3"/>
      <c r="C142" s="16"/>
      <c r="D142" s="3"/>
      <c r="E142" s="3"/>
      <c r="F142" s="3"/>
      <c r="G142" s="3" t="s">
        <v>2985</v>
      </c>
      <c r="H142" s="3"/>
      <c r="I142" s="3"/>
      <c r="J142" s="3"/>
      <c r="K142" s="3"/>
      <c r="L142" s="3"/>
      <c r="M142" s="3" t="s">
        <v>683</v>
      </c>
      <c r="N142" s="3" t="s">
        <v>2519</v>
      </c>
    </row>
    <row r="143" spans="1:14" hidden="1" outlineLevel="1" x14ac:dyDescent="0.35">
      <c r="A143" s="3" t="s">
        <v>155</v>
      </c>
      <c r="B143" s="3"/>
      <c r="C143" s="16"/>
      <c r="D143" s="3"/>
      <c r="E143" s="3"/>
      <c r="F143" s="3"/>
      <c r="G143" s="3" t="s">
        <v>2986</v>
      </c>
      <c r="H143" s="3"/>
      <c r="I143" s="3"/>
      <c r="J143" s="3"/>
      <c r="K143" s="3"/>
      <c r="L143" s="3"/>
      <c r="M143" s="3" t="s">
        <v>685</v>
      </c>
      <c r="N143" s="3" t="s">
        <v>2519</v>
      </c>
    </row>
    <row r="144" spans="1:14" hidden="1" outlineLevel="1" x14ac:dyDescent="0.35">
      <c r="A144" s="3" t="s">
        <v>157</v>
      </c>
      <c r="B144" s="3"/>
      <c r="C144" s="16"/>
      <c r="D144" s="3"/>
      <c r="E144" s="3"/>
      <c r="F144" s="3"/>
      <c r="G144" s="3" t="s">
        <v>2987</v>
      </c>
      <c r="H144" s="3"/>
      <c r="I144" s="3"/>
      <c r="J144" s="3"/>
      <c r="K144" s="3"/>
      <c r="L144" s="3"/>
      <c r="M144" s="3" t="s">
        <v>687</v>
      </c>
      <c r="N144" s="3" t="s">
        <v>2519</v>
      </c>
    </row>
    <row r="145" spans="1:14" hidden="1" outlineLevel="1" x14ac:dyDescent="0.35">
      <c r="A145" s="3" t="s">
        <v>159</v>
      </c>
      <c r="B145" s="3"/>
      <c r="C145" s="16"/>
      <c r="D145" s="3"/>
      <c r="E145" s="3"/>
      <c r="F145" s="3"/>
      <c r="G145" s="3" t="s">
        <v>2988</v>
      </c>
      <c r="H145" s="3"/>
      <c r="I145" s="3"/>
      <c r="J145" s="3"/>
      <c r="K145" s="3"/>
      <c r="L145" s="3"/>
      <c r="M145" s="3" t="s">
        <v>2524</v>
      </c>
      <c r="N145" s="3" t="s">
        <v>2519</v>
      </c>
    </row>
    <row r="146" spans="1:14" hidden="1" outlineLevel="1" x14ac:dyDescent="0.35">
      <c r="A146" s="3" t="s">
        <v>191</v>
      </c>
      <c r="B146" s="3"/>
      <c r="C146" s="16"/>
      <c r="D146" s="3"/>
      <c r="E146" s="3"/>
      <c r="F146" s="3"/>
      <c r="G146" s="3" t="s">
        <v>2989</v>
      </c>
      <c r="H146" s="3"/>
      <c r="I146" s="3"/>
      <c r="J146" s="3"/>
      <c r="K146" s="3"/>
      <c r="L146" s="3"/>
      <c r="M146" s="3" t="s">
        <v>2525</v>
      </c>
      <c r="N146" s="3" t="s">
        <v>2519</v>
      </c>
    </row>
    <row r="147" spans="1:14" hidden="1" outlineLevel="1" x14ac:dyDescent="0.35">
      <c r="A147" s="3" t="s">
        <v>193</v>
      </c>
      <c r="B147" s="3"/>
      <c r="C147" s="16"/>
      <c r="D147" s="3"/>
      <c r="E147" s="3"/>
      <c r="F147" s="3"/>
      <c r="G147" s="3" t="s">
        <v>2990</v>
      </c>
      <c r="H147" s="3"/>
      <c r="I147" s="3"/>
      <c r="J147" s="3"/>
      <c r="K147" s="3"/>
      <c r="L147" s="3"/>
      <c r="M147" s="3" t="s">
        <v>2526</v>
      </c>
      <c r="N147" s="3" t="s">
        <v>2527</v>
      </c>
    </row>
    <row r="148" spans="1:14" hidden="1" outlineLevel="1" x14ac:dyDescent="0.35">
      <c r="A148" s="4" t="s">
        <v>220</v>
      </c>
      <c r="B148" s="4"/>
      <c r="C148" s="17"/>
      <c r="D148" s="4"/>
      <c r="E148" s="4" t="s">
        <v>2191</v>
      </c>
      <c r="F148" s="4"/>
      <c r="G148" s="4"/>
      <c r="H148" s="4"/>
      <c r="I148" s="4"/>
      <c r="J148" s="4"/>
      <c r="K148" s="4"/>
      <c r="L148" s="4"/>
      <c r="M148" s="4" t="s">
        <v>2528</v>
      </c>
      <c r="N148" s="5"/>
    </row>
    <row r="149" spans="1:14" hidden="1" outlineLevel="1" x14ac:dyDescent="0.35">
      <c r="A149" s="2" t="s">
        <v>246</v>
      </c>
      <c r="B149" s="2"/>
      <c r="C149" s="15"/>
      <c r="D149" s="2"/>
      <c r="E149" s="2" t="s">
        <v>2193</v>
      </c>
      <c r="F149" s="2"/>
      <c r="G149" s="2"/>
      <c r="H149" s="2"/>
      <c r="I149" s="2"/>
      <c r="J149" s="2"/>
      <c r="K149" s="2"/>
      <c r="L149" s="2"/>
      <c r="M149" s="2" t="s">
        <v>2529</v>
      </c>
      <c r="N149" s="5"/>
    </row>
    <row r="150" spans="1:14" hidden="1" outlineLevel="1" x14ac:dyDescent="0.35">
      <c r="A150" s="2" t="s">
        <v>1241</v>
      </c>
      <c r="B150" s="2"/>
      <c r="C150" s="15"/>
      <c r="D150" s="2"/>
      <c r="E150" s="2"/>
      <c r="F150" s="2"/>
      <c r="G150" s="2" t="s">
        <v>2991</v>
      </c>
      <c r="H150" s="2"/>
      <c r="I150" s="2"/>
      <c r="J150" s="2"/>
      <c r="K150" s="2"/>
      <c r="L150" s="2"/>
      <c r="M150" s="2" t="s">
        <v>665</v>
      </c>
      <c r="N150" s="5"/>
    </row>
    <row r="151" spans="1:14" hidden="1" outlineLevel="1" x14ac:dyDescent="0.35">
      <c r="A151" s="3" t="s">
        <v>2530</v>
      </c>
      <c r="B151" s="3"/>
      <c r="C151" s="16"/>
      <c r="D151" s="3"/>
      <c r="E151" s="3"/>
      <c r="F151" s="3"/>
      <c r="G151" s="3"/>
      <c r="H151" s="3"/>
      <c r="I151" s="3" t="s">
        <v>2992</v>
      </c>
      <c r="J151" s="3"/>
      <c r="K151" s="3"/>
      <c r="L151" s="3"/>
      <c r="M151" s="3" t="s">
        <v>3150</v>
      </c>
      <c r="N151" s="3" t="s">
        <v>1291</v>
      </c>
    </row>
    <row r="152" spans="1:14" hidden="1" outlineLevel="1" x14ac:dyDescent="0.35">
      <c r="A152" s="3" t="s">
        <v>2531</v>
      </c>
      <c r="B152" s="3"/>
      <c r="C152" s="16"/>
      <c r="D152" s="3"/>
      <c r="E152" s="3"/>
      <c r="F152" s="3"/>
      <c r="G152" s="3"/>
      <c r="H152" s="3"/>
      <c r="I152" s="3" t="s">
        <v>2993</v>
      </c>
      <c r="J152" s="3"/>
      <c r="K152" s="3"/>
      <c r="L152" s="3"/>
      <c r="M152" s="3" t="s">
        <v>3151</v>
      </c>
      <c r="N152" s="3" t="s">
        <v>1291</v>
      </c>
    </row>
    <row r="153" spans="1:14" hidden="1" outlineLevel="1" x14ac:dyDescent="0.35">
      <c r="A153" s="3" t="s">
        <v>2532</v>
      </c>
      <c r="B153" s="3"/>
      <c r="C153" s="16"/>
      <c r="D153" s="3"/>
      <c r="E153" s="3"/>
      <c r="F153" s="3"/>
      <c r="G153" s="3"/>
      <c r="H153" s="3"/>
      <c r="I153" s="3" t="s">
        <v>2994</v>
      </c>
      <c r="J153" s="3"/>
      <c r="K153" s="3"/>
      <c r="L153" s="3"/>
      <c r="M153" s="3" t="s">
        <v>3152</v>
      </c>
      <c r="N153" s="3" t="s">
        <v>1291</v>
      </c>
    </row>
    <row r="154" spans="1:14" hidden="1" outlineLevel="1" x14ac:dyDescent="0.35">
      <c r="A154" s="3" t="s">
        <v>1242</v>
      </c>
      <c r="B154" s="3"/>
      <c r="C154" s="16"/>
      <c r="D154" s="3"/>
      <c r="E154" s="3"/>
      <c r="F154" s="3"/>
      <c r="G154" s="3" t="s">
        <v>2995</v>
      </c>
      <c r="H154" s="3"/>
      <c r="I154" s="3"/>
      <c r="J154" s="3"/>
      <c r="K154" s="3"/>
      <c r="L154" s="3"/>
      <c r="M154" s="3" t="s">
        <v>2533</v>
      </c>
      <c r="N154" s="3" t="s">
        <v>1291</v>
      </c>
    </row>
    <row r="155" spans="1:14" hidden="1" outlineLevel="1" x14ac:dyDescent="0.35">
      <c r="A155" s="3" t="s">
        <v>1243</v>
      </c>
      <c r="B155" s="3"/>
      <c r="C155" s="16"/>
      <c r="D155" s="3"/>
      <c r="E155" s="3"/>
      <c r="F155" s="3"/>
      <c r="G155" s="3" t="s">
        <v>2996</v>
      </c>
      <c r="H155" s="3"/>
      <c r="I155" s="3"/>
      <c r="J155" s="3"/>
      <c r="K155" s="3"/>
      <c r="L155" s="3"/>
      <c r="M155" s="3" t="s">
        <v>2534</v>
      </c>
      <c r="N155" s="3" t="s">
        <v>1291</v>
      </c>
    </row>
    <row r="156" spans="1:14" hidden="1" outlineLevel="1" x14ac:dyDescent="0.35">
      <c r="A156" s="3" t="s">
        <v>1244</v>
      </c>
      <c r="B156" s="3"/>
      <c r="C156" s="16"/>
      <c r="D156" s="3"/>
      <c r="E156" s="3"/>
      <c r="F156" s="3"/>
      <c r="G156" s="3" t="s">
        <v>2997</v>
      </c>
      <c r="H156" s="3"/>
      <c r="I156" s="3"/>
      <c r="J156" s="3"/>
      <c r="K156" s="3"/>
      <c r="L156" s="3"/>
      <c r="M156" s="3" t="s">
        <v>683</v>
      </c>
      <c r="N156" s="3" t="s">
        <v>1291</v>
      </c>
    </row>
    <row r="157" spans="1:14" hidden="1" outlineLevel="1" x14ac:dyDescent="0.35">
      <c r="A157" s="3" t="s">
        <v>1245</v>
      </c>
      <c r="B157" s="3"/>
      <c r="C157" s="16"/>
      <c r="D157" s="3"/>
      <c r="E157" s="3"/>
      <c r="F157" s="3"/>
      <c r="G157" s="3" t="s">
        <v>2998</v>
      </c>
      <c r="H157" s="3"/>
      <c r="I157" s="3"/>
      <c r="J157" s="3"/>
      <c r="K157" s="3"/>
      <c r="L157" s="3"/>
      <c r="M157" s="3" t="s">
        <v>685</v>
      </c>
      <c r="N157" s="3" t="s">
        <v>1291</v>
      </c>
    </row>
    <row r="158" spans="1:14" hidden="1" outlineLevel="1" x14ac:dyDescent="0.35">
      <c r="A158" s="3" t="s">
        <v>1246</v>
      </c>
      <c r="B158" s="3"/>
      <c r="C158" s="16"/>
      <c r="D158" s="3"/>
      <c r="E158" s="3"/>
      <c r="F158" s="3"/>
      <c r="G158" s="3" t="s">
        <v>2999</v>
      </c>
      <c r="H158" s="3"/>
      <c r="I158" s="3"/>
      <c r="J158" s="3"/>
      <c r="K158" s="3"/>
      <c r="L158" s="3"/>
      <c r="M158" s="3" t="s">
        <v>687</v>
      </c>
      <c r="N158" s="3" t="s">
        <v>1291</v>
      </c>
    </row>
    <row r="159" spans="1:14" hidden="1" outlineLevel="1" x14ac:dyDescent="0.35">
      <c r="A159" s="3" t="s">
        <v>1247</v>
      </c>
      <c r="B159" s="3"/>
      <c r="C159" s="16"/>
      <c r="D159" s="3"/>
      <c r="E159" s="3"/>
      <c r="F159" s="3"/>
      <c r="G159" s="3" t="s">
        <v>3000</v>
      </c>
      <c r="H159" s="3"/>
      <c r="I159" s="3"/>
      <c r="J159" s="3"/>
      <c r="K159" s="3"/>
      <c r="L159" s="3"/>
      <c r="M159" s="3" t="s">
        <v>2535</v>
      </c>
      <c r="N159" s="3" t="s">
        <v>1291</v>
      </c>
    </row>
    <row r="160" spans="1:14" hidden="1" outlineLevel="1" x14ac:dyDescent="0.35">
      <c r="A160" s="3" t="s">
        <v>1248</v>
      </c>
      <c r="B160" s="3"/>
      <c r="C160" s="16"/>
      <c r="D160" s="3"/>
      <c r="E160" s="3"/>
      <c r="F160" s="3"/>
      <c r="G160" s="3" t="s">
        <v>3001</v>
      </c>
      <c r="H160" s="3"/>
      <c r="I160" s="3"/>
      <c r="J160" s="3"/>
      <c r="K160" s="3"/>
      <c r="L160" s="3"/>
      <c r="M160" s="3" t="s">
        <v>2536</v>
      </c>
      <c r="N160" s="3" t="s">
        <v>1291</v>
      </c>
    </row>
    <row r="161" spans="1:14" hidden="1" outlineLevel="1" x14ac:dyDescent="0.35">
      <c r="A161" s="3" t="s">
        <v>2537</v>
      </c>
      <c r="B161" s="3"/>
      <c r="C161" s="16"/>
      <c r="D161" s="3"/>
      <c r="E161" s="3"/>
      <c r="F161" s="3"/>
      <c r="G161" s="3" t="s">
        <v>3002</v>
      </c>
      <c r="H161" s="3"/>
      <c r="I161" s="3"/>
      <c r="J161" s="3"/>
      <c r="K161" s="3"/>
      <c r="L161" s="3"/>
      <c r="M161" s="3" t="s">
        <v>675</v>
      </c>
      <c r="N161" s="3" t="s">
        <v>1312</v>
      </c>
    </row>
    <row r="162" spans="1:14" hidden="1" outlineLevel="1" x14ac:dyDescent="0.35">
      <c r="A162" s="4" t="s">
        <v>248</v>
      </c>
      <c r="B162" s="4"/>
      <c r="C162" s="17"/>
      <c r="D162" s="4"/>
      <c r="E162" s="4" t="s">
        <v>2195</v>
      </c>
      <c r="F162" s="4"/>
      <c r="G162" s="4"/>
      <c r="H162" s="4"/>
      <c r="I162" s="4"/>
      <c r="J162" s="4"/>
      <c r="K162" s="4"/>
      <c r="L162" s="4"/>
      <c r="M162" s="4" t="s">
        <v>2538</v>
      </c>
      <c r="N162" s="5"/>
    </row>
    <row r="163" spans="1:14" hidden="1" outlineLevel="1" x14ac:dyDescent="0.35">
      <c r="A163" s="3" t="s">
        <v>262</v>
      </c>
      <c r="B163" s="3"/>
      <c r="C163" s="16"/>
      <c r="D163" s="3"/>
      <c r="E163" s="3" t="s">
        <v>2197</v>
      </c>
      <c r="F163" s="3"/>
      <c r="G163" s="3"/>
      <c r="H163" s="3"/>
      <c r="I163" s="3"/>
      <c r="J163" s="3"/>
      <c r="K163" s="3"/>
      <c r="L163" s="3"/>
      <c r="M163" s="3" t="s">
        <v>2539</v>
      </c>
      <c r="N163" s="3" t="s">
        <v>1171</v>
      </c>
    </row>
    <row r="164" spans="1:14" hidden="1" outlineLevel="1" x14ac:dyDescent="0.35">
      <c r="A164" s="2" t="s">
        <v>266</v>
      </c>
      <c r="B164" s="2"/>
      <c r="C164" s="15"/>
      <c r="D164" s="2"/>
      <c r="E164" s="2" t="s">
        <v>2199</v>
      </c>
      <c r="F164" s="2"/>
      <c r="G164" s="2"/>
      <c r="H164" s="2"/>
      <c r="I164" s="2"/>
      <c r="J164" s="2"/>
      <c r="K164" s="2"/>
      <c r="L164" s="2"/>
      <c r="M164" s="2" t="s">
        <v>596</v>
      </c>
      <c r="N164" s="5"/>
    </row>
    <row r="165" spans="1:14" hidden="1" outlineLevel="1" x14ac:dyDescent="0.35">
      <c r="A165" s="3" t="s">
        <v>1560</v>
      </c>
      <c r="B165" s="3"/>
      <c r="C165" s="16"/>
      <c r="D165" s="3"/>
      <c r="E165" s="3"/>
      <c r="F165" s="3"/>
      <c r="G165" s="3" t="s">
        <v>3003</v>
      </c>
      <c r="H165" s="3"/>
      <c r="I165" s="3"/>
      <c r="J165" s="3"/>
      <c r="K165" s="3"/>
      <c r="L165" s="3"/>
      <c r="M165" s="3" t="s">
        <v>2403</v>
      </c>
      <c r="N165" s="3" t="s">
        <v>1207</v>
      </c>
    </row>
    <row r="166" spans="1:14" hidden="1" outlineLevel="1" x14ac:dyDescent="0.35">
      <c r="A166" s="3" t="s">
        <v>1561</v>
      </c>
      <c r="B166" s="3"/>
      <c r="C166" s="16"/>
      <c r="D166" s="3"/>
      <c r="E166" s="3"/>
      <c r="F166" s="3"/>
      <c r="G166" s="3" t="s">
        <v>3004</v>
      </c>
      <c r="H166" s="3"/>
      <c r="I166" s="3"/>
      <c r="J166" s="3"/>
      <c r="K166" s="3"/>
      <c r="L166" s="3"/>
      <c r="M166" s="3" t="s">
        <v>2404</v>
      </c>
      <c r="N166" s="3" t="s">
        <v>2405</v>
      </c>
    </row>
    <row r="167" spans="1:14" hidden="1" outlineLevel="1" x14ac:dyDescent="0.35">
      <c r="A167" s="3" t="s">
        <v>1562</v>
      </c>
      <c r="B167" s="3"/>
      <c r="C167" s="16"/>
      <c r="D167" s="3"/>
      <c r="E167" s="3"/>
      <c r="F167" s="3"/>
      <c r="G167" s="3" t="s">
        <v>3005</v>
      </c>
      <c r="H167" s="3"/>
      <c r="I167" s="3"/>
      <c r="J167" s="3"/>
      <c r="K167" s="3"/>
      <c r="L167" s="3"/>
      <c r="M167" s="3" t="s">
        <v>2406</v>
      </c>
      <c r="N167" s="3" t="s">
        <v>2407</v>
      </c>
    </row>
    <row r="168" spans="1:14" hidden="1" outlineLevel="1" x14ac:dyDescent="0.35">
      <c r="A168" s="3" t="s">
        <v>1563</v>
      </c>
      <c r="B168" s="3"/>
      <c r="C168" s="16"/>
      <c r="D168" s="3"/>
      <c r="E168" s="3"/>
      <c r="F168" s="3"/>
      <c r="G168" s="3" t="s">
        <v>3006</v>
      </c>
      <c r="H168" s="3"/>
      <c r="I168" s="3"/>
      <c r="J168" s="3"/>
      <c r="K168" s="3"/>
      <c r="L168" s="3"/>
      <c r="M168" s="3" t="s">
        <v>114</v>
      </c>
      <c r="N168" s="3" t="s">
        <v>2407</v>
      </c>
    </row>
    <row r="169" spans="1:14" hidden="1" outlineLevel="1" x14ac:dyDescent="0.35">
      <c r="A169" s="3" t="s">
        <v>1564</v>
      </c>
      <c r="B169" s="3"/>
      <c r="C169" s="16"/>
      <c r="D169" s="3"/>
      <c r="E169" s="3"/>
      <c r="F169" s="3"/>
      <c r="G169" s="3" t="s">
        <v>3007</v>
      </c>
      <c r="H169" s="3"/>
      <c r="I169" s="3"/>
      <c r="J169" s="3"/>
      <c r="K169" s="3"/>
      <c r="L169" s="3"/>
      <c r="M169" s="3" t="s">
        <v>2409</v>
      </c>
      <c r="N169" s="3" t="s">
        <v>2410</v>
      </c>
    </row>
    <row r="170" spans="1:14" hidden="1" outlineLevel="1" x14ac:dyDescent="0.35">
      <c r="A170" s="2" t="s">
        <v>1565</v>
      </c>
      <c r="B170" s="2"/>
      <c r="C170" s="15"/>
      <c r="D170" s="2"/>
      <c r="E170" s="2"/>
      <c r="F170" s="2"/>
      <c r="G170" s="3" t="s">
        <v>3008</v>
      </c>
      <c r="H170" s="2"/>
      <c r="I170" s="2"/>
      <c r="J170" s="2"/>
      <c r="K170" s="2"/>
      <c r="L170" s="2"/>
      <c r="M170" s="2" t="s">
        <v>2412</v>
      </c>
      <c r="N170" s="2" t="s">
        <v>1147</v>
      </c>
    </row>
    <row r="171" spans="1:14" hidden="1" outlineLevel="1" x14ac:dyDescent="0.35">
      <c r="A171" s="3" t="s">
        <v>2540</v>
      </c>
      <c r="B171" s="3"/>
      <c r="C171" s="16"/>
      <c r="D171" s="3"/>
      <c r="E171" s="3"/>
      <c r="F171" s="3"/>
      <c r="G171" s="3"/>
      <c r="H171" s="3"/>
      <c r="I171" s="3" t="s">
        <v>3009</v>
      </c>
      <c r="J171" s="3"/>
      <c r="K171" s="3"/>
      <c r="L171" s="3"/>
      <c r="M171" s="3" t="s">
        <v>3112</v>
      </c>
      <c r="N171" s="3" t="s">
        <v>1207</v>
      </c>
    </row>
    <row r="172" spans="1:14" hidden="1" outlineLevel="1" x14ac:dyDescent="0.35">
      <c r="A172" s="3" t="s">
        <v>2541</v>
      </c>
      <c r="B172" s="3"/>
      <c r="C172" s="16"/>
      <c r="D172" s="3"/>
      <c r="E172" s="3"/>
      <c r="F172" s="3"/>
      <c r="G172" s="3"/>
      <c r="H172" s="3"/>
      <c r="I172" s="3" t="s">
        <v>3010</v>
      </c>
      <c r="J172" s="3"/>
      <c r="K172" s="3"/>
      <c r="L172" s="3"/>
      <c r="M172" s="3" t="s">
        <v>3100</v>
      </c>
      <c r="N172" s="3" t="s">
        <v>1207</v>
      </c>
    </row>
    <row r="173" spans="1:14" hidden="1" outlineLevel="1" x14ac:dyDescent="0.35">
      <c r="A173" s="3" t="s">
        <v>2542</v>
      </c>
      <c r="B173" s="3"/>
      <c r="C173" s="16"/>
      <c r="D173" s="3"/>
      <c r="E173" s="3"/>
      <c r="F173" s="3"/>
      <c r="G173" s="3"/>
      <c r="H173" s="3"/>
      <c r="I173" s="3" t="s">
        <v>3011</v>
      </c>
      <c r="J173" s="3"/>
      <c r="K173" s="3"/>
      <c r="L173" s="3"/>
      <c r="M173" s="3" t="s">
        <v>3113</v>
      </c>
      <c r="N173" s="3" t="s">
        <v>1207</v>
      </c>
    </row>
    <row r="174" spans="1:14" hidden="1" outlineLevel="1" x14ac:dyDescent="0.35">
      <c r="A174" s="3" t="s">
        <v>1566</v>
      </c>
      <c r="B174" s="3"/>
      <c r="C174" s="16"/>
      <c r="D174" s="3"/>
      <c r="E174" s="3"/>
      <c r="F174" s="3"/>
      <c r="G174" s="3" t="s">
        <v>3012</v>
      </c>
      <c r="H174" s="3"/>
      <c r="I174" s="3"/>
      <c r="J174" s="3"/>
      <c r="K174" s="3"/>
      <c r="L174" s="3"/>
      <c r="M174" s="3" t="s">
        <v>2417</v>
      </c>
      <c r="N174" s="3" t="s">
        <v>1148</v>
      </c>
    </row>
    <row r="175" spans="1:14" hidden="1" outlineLevel="1" x14ac:dyDescent="0.35">
      <c r="A175" s="3" t="s">
        <v>1567</v>
      </c>
      <c r="B175" s="3"/>
      <c r="C175" s="16"/>
      <c r="D175" s="3"/>
      <c r="E175" s="3"/>
      <c r="F175" s="3"/>
      <c r="G175" s="3" t="s">
        <v>3013</v>
      </c>
      <c r="H175" s="3"/>
      <c r="I175" s="3"/>
      <c r="J175" s="3"/>
      <c r="K175" s="3"/>
      <c r="L175" s="3"/>
      <c r="M175" s="3" t="s">
        <v>124</v>
      </c>
      <c r="N175" s="3" t="s">
        <v>2419</v>
      </c>
    </row>
    <row r="176" spans="1:14" hidden="1" outlineLevel="1" x14ac:dyDescent="0.35">
      <c r="A176" s="3" t="s">
        <v>1568</v>
      </c>
      <c r="B176" s="3"/>
      <c r="C176" s="16"/>
      <c r="D176" s="3"/>
      <c r="E176" s="3"/>
      <c r="F176" s="3"/>
      <c r="G176" s="3" t="s">
        <v>3014</v>
      </c>
      <c r="H176" s="3"/>
      <c r="I176" s="3"/>
      <c r="J176" s="3"/>
      <c r="K176" s="3"/>
      <c r="L176" s="3"/>
      <c r="M176" s="3" t="s">
        <v>2421</v>
      </c>
      <c r="N176" s="3" t="s">
        <v>2405</v>
      </c>
    </row>
    <row r="177" spans="1:14" ht="20" hidden="1" outlineLevel="1" x14ac:dyDescent="0.35">
      <c r="A177" s="3" t="s">
        <v>2543</v>
      </c>
      <c r="B177" s="3"/>
      <c r="C177" s="16"/>
      <c r="D177" s="3"/>
      <c r="E177" s="3"/>
      <c r="F177" s="3"/>
      <c r="G177" s="3" t="s">
        <v>3015</v>
      </c>
      <c r="H177" s="3"/>
      <c r="I177" s="3"/>
      <c r="J177" s="3"/>
      <c r="K177" s="3"/>
      <c r="L177" s="3"/>
      <c r="M177" s="3" t="s">
        <v>2544</v>
      </c>
      <c r="N177" s="3" t="s">
        <v>2545</v>
      </c>
    </row>
    <row r="178" spans="1:14" x14ac:dyDescent="0.35">
      <c r="A178" s="4">
        <v>1.5</v>
      </c>
      <c r="B178" s="4"/>
      <c r="C178" s="17">
        <v>1.4</v>
      </c>
      <c r="D178" s="4"/>
      <c r="E178" s="4"/>
      <c r="F178" s="4"/>
      <c r="G178" s="4"/>
      <c r="H178" s="4"/>
      <c r="I178" s="4"/>
      <c r="J178" s="4"/>
      <c r="K178" s="4"/>
      <c r="L178" s="4"/>
      <c r="M178" s="4" t="s">
        <v>2546</v>
      </c>
      <c r="N178" s="5"/>
    </row>
    <row r="179" spans="1:14" collapsed="1" x14ac:dyDescent="0.35">
      <c r="A179" s="2">
        <v>1.6</v>
      </c>
      <c r="B179" s="2"/>
      <c r="C179" s="15">
        <v>1.5</v>
      </c>
      <c r="D179" s="2"/>
      <c r="E179" s="2"/>
      <c r="F179" s="2"/>
      <c r="G179" s="2"/>
      <c r="H179" s="2"/>
      <c r="I179" s="2"/>
      <c r="J179" s="2"/>
      <c r="K179" s="2"/>
      <c r="L179" s="2"/>
      <c r="M179" s="2" t="s">
        <v>613</v>
      </c>
      <c r="N179" s="5"/>
    </row>
    <row r="180" spans="1:14" hidden="1" outlineLevel="1" x14ac:dyDescent="0.35">
      <c r="A180" s="2" t="s">
        <v>385</v>
      </c>
      <c r="B180" s="2"/>
      <c r="C180" s="15"/>
      <c r="D180" s="2"/>
      <c r="E180" s="2" t="s">
        <v>1287</v>
      </c>
      <c r="F180" s="2"/>
      <c r="G180" s="2"/>
      <c r="H180" s="2"/>
      <c r="I180" s="2"/>
      <c r="J180" s="2"/>
      <c r="K180" s="2"/>
      <c r="L180" s="2"/>
      <c r="M180" s="2" t="s">
        <v>2547</v>
      </c>
      <c r="N180" s="5"/>
    </row>
    <row r="181" spans="1:14" hidden="1" outlineLevel="1" x14ac:dyDescent="0.35">
      <c r="A181" s="2" t="s">
        <v>2548</v>
      </c>
      <c r="B181" s="2"/>
      <c r="C181" s="15"/>
      <c r="D181" s="2"/>
      <c r="E181" s="2"/>
      <c r="F181" s="2"/>
      <c r="G181" s="2" t="s">
        <v>1289</v>
      </c>
      <c r="H181" s="2"/>
      <c r="I181" s="2"/>
      <c r="J181" s="2"/>
      <c r="K181" s="2"/>
      <c r="L181" s="2"/>
      <c r="M181" s="2" t="s">
        <v>2549</v>
      </c>
      <c r="N181" s="5"/>
    </row>
    <row r="182" spans="1:14" hidden="1" outlineLevel="1" x14ac:dyDescent="0.35">
      <c r="A182" s="3" t="s">
        <v>2550</v>
      </c>
      <c r="B182" s="3"/>
      <c r="C182" s="16"/>
      <c r="D182" s="3"/>
      <c r="E182" s="3"/>
      <c r="F182" s="3"/>
      <c r="G182" s="3"/>
      <c r="H182" s="3"/>
      <c r="I182" s="3" t="s">
        <v>3016</v>
      </c>
      <c r="J182" s="3"/>
      <c r="K182" s="3"/>
      <c r="L182" s="3"/>
      <c r="M182" s="3" t="s">
        <v>3153</v>
      </c>
      <c r="N182" s="3" t="s">
        <v>2551</v>
      </c>
    </row>
    <row r="183" spans="1:14" hidden="1" outlineLevel="1" x14ac:dyDescent="0.35">
      <c r="A183" s="3" t="s">
        <v>2552</v>
      </c>
      <c r="B183" s="3"/>
      <c r="C183" s="16"/>
      <c r="D183" s="3"/>
      <c r="E183" s="3"/>
      <c r="F183" s="3"/>
      <c r="G183" s="3"/>
      <c r="H183" s="3"/>
      <c r="I183" s="3" t="s">
        <v>3017</v>
      </c>
      <c r="J183" s="3"/>
      <c r="K183" s="3"/>
      <c r="L183" s="3"/>
      <c r="M183" s="3" t="s">
        <v>3154</v>
      </c>
      <c r="N183" s="3" t="s">
        <v>2553</v>
      </c>
    </row>
    <row r="184" spans="1:14" hidden="1" outlineLevel="1" x14ac:dyDescent="0.35">
      <c r="A184" s="3" t="s">
        <v>2554</v>
      </c>
      <c r="B184" s="3"/>
      <c r="C184" s="16"/>
      <c r="D184" s="3"/>
      <c r="E184" s="3"/>
      <c r="F184" s="3"/>
      <c r="G184" s="3"/>
      <c r="H184" s="3"/>
      <c r="I184" s="3" t="s">
        <v>3018</v>
      </c>
      <c r="J184" s="3"/>
      <c r="K184" s="3"/>
      <c r="L184" s="3"/>
      <c r="M184" s="3" t="s">
        <v>3155</v>
      </c>
      <c r="N184" s="3" t="s">
        <v>2553</v>
      </c>
    </row>
    <row r="185" spans="1:14" hidden="1" outlineLevel="1" x14ac:dyDescent="0.35">
      <c r="A185" s="3" t="s">
        <v>2555</v>
      </c>
      <c r="B185" s="3"/>
      <c r="C185" s="16"/>
      <c r="D185" s="3"/>
      <c r="E185" s="3"/>
      <c r="F185" s="3"/>
      <c r="G185" s="3"/>
      <c r="H185" s="3"/>
      <c r="I185" s="3" t="s">
        <v>3019</v>
      </c>
      <c r="J185" s="3"/>
      <c r="K185" s="3"/>
      <c r="L185" s="3"/>
      <c r="M185" s="3" t="s">
        <v>3156</v>
      </c>
      <c r="N185" s="3" t="s">
        <v>2553</v>
      </c>
    </row>
    <row r="186" spans="1:14" hidden="1" outlineLevel="1" x14ac:dyDescent="0.35">
      <c r="A186" s="3" t="s">
        <v>2556</v>
      </c>
      <c r="B186" s="3"/>
      <c r="C186" s="16"/>
      <c r="D186" s="3"/>
      <c r="E186" s="3"/>
      <c r="F186" s="3"/>
      <c r="G186" s="3"/>
      <c r="H186" s="3"/>
      <c r="I186" s="3" t="s">
        <v>3020</v>
      </c>
      <c r="J186" s="3"/>
      <c r="K186" s="3"/>
      <c r="L186" s="3"/>
      <c r="M186" s="3" t="s">
        <v>3157</v>
      </c>
      <c r="N186" s="3" t="s">
        <v>2557</v>
      </c>
    </row>
    <row r="187" spans="1:14" hidden="1" outlineLevel="1" x14ac:dyDescent="0.35">
      <c r="A187" s="3" t="s">
        <v>2558</v>
      </c>
      <c r="B187" s="3"/>
      <c r="C187" s="16"/>
      <c r="D187" s="3"/>
      <c r="E187" s="3"/>
      <c r="F187" s="3"/>
      <c r="G187" s="3"/>
      <c r="H187" s="3"/>
      <c r="I187" s="3" t="s">
        <v>3021</v>
      </c>
      <c r="J187" s="3"/>
      <c r="K187" s="3"/>
      <c r="L187" s="3"/>
      <c r="M187" s="3" t="s">
        <v>3158</v>
      </c>
      <c r="N187" s="3" t="s">
        <v>2553</v>
      </c>
    </row>
    <row r="188" spans="1:14" hidden="1" outlineLevel="1" x14ac:dyDescent="0.35">
      <c r="A188" s="3" t="s">
        <v>2559</v>
      </c>
      <c r="B188" s="3"/>
      <c r="C188" s="16"/>
      <c r="D188" s="3"/>
      <c r="E188" s="3"/>
      <c r="F188" s="3"/>
      <c r="G188" s="3"/>
      <c r="H188" s="3"/>
      <c r="I188" s="3" t="s">
        <v>3022</v>
      </c>
      <c r="J188" s="3"/>
      <c r="K188" s="3"/>
      <c r="L188" s="3"/>
      <c r="M188" s="3" t="s">
        <v>3159</v>
      </c>
      <c r="N188" s="3" t="s">
        <v>1211</v>
      </c>
    </row>
    <row r="189" spans="1:14" hidden="1" outlineLevel="1" x14ac:dyDescent="0.35">
      <c r="A189" s="3" t="s">
        <v>2560</v>
      </c>
      <c r="B189" s="3"/>
      <c r="C189" s="16"/>
      <c r="D189" s="3"/>
      <c r="E189" s="3"/>
      <c r="F189" s="3"/>
      <c r="G189" s="3"/>
      <c r="H189" s="3"/>
      <c r="I189" s="3" t="s">
        <v>3023</v>
      </c>
      <c r="J189" s="3"/>
      <c r="K189" s="3"/>
      <c r="L189" s="3"/>
      <c r="M189" s="3" t="s">
        <v>3160</v>
      </c>
      <c r="N189" s="3" t="s">
        <v>1211</v>
      </c>
    </row>
    <row r="190" spans="1:14" hidden="1" outlineLevel="1" x14ac:dyDescent="0.35">
      <c r="A190" s="3" t="s">
        <v>2561</v>
      </c>
      <c r="B190" s="3"/>
      <c r="C190" s="16"/>
      <c r="D190" s="3"/>
      <c r="E190" s="3"/>
      <c r="F190" s="3"/>
      <c r="G190" s="3"/>
      <c r="H190" s="3"/>
      <c r="I190" s="3" t="s">
        <v>3024</v>
      </c>
      <c r="J190" s="3"/>
      <c r="K190" s="3"/>
      <c r="L190" s="3"/>
      <c r="M190" s="3" t="s">
        <v>3161</v>
      </c>
      <c r="N190" s="3" t="s">
        <v>2562</v>
      </c>
    </row>
    <row r="191" spans="1:14" hidden="1" outlineLevel="1" x14ac:dyDescent="0.35">
      <c r="A191" s="3" t="s">
        <v>2563</v>
      </c>
      <c r="B191" s="3"/>
      <c r="C191" s="16"/>
      <c r="D191" s="3"/>
      <c r="E191" s="3"/>
      <c r="F191" s="3"/>
      <c r="G191" s="3"/>
      <c r="H191" s="3"/>
      <c r="I191" s="3" t="s">
        <v>3025</v>
      </c>
      <c r="J191" s="3"/>
      <c r="K191" s="3"/>
      <c r="L191" s="3"/>
      <c r="M191" s="3" t="s">
        <v>3153</v>
      </c>
      <c r="N191" s="3" t="s">
        <v>2551</v>
      </c>
    </row>
    <row r="192" spans="1:14" hidden="1" outlineLevel="1" x14ac:dyDescent="0.35">
      <c r="A192" s="3" t="s">
        <v>2564</v>
      </c>
      <c r="B192" s="3"/>
      <c r="C192" s="16"/>
      <c r="D192" s="3"/>
      <c r="E192" s="3"/>
      <c r="F192" s="3"/>
      <c r="G192" s="3"/>
      <c r="H192" s="3"/>
      <c r="I192" s="3" t="s">
        <v>3026</v>
      </c>
      <c r="J192" s="3"/>
      <c r="K192" s="3"/>
      <c r="L192" s="3"/>
      <c r="M192" s="3" t="s">
        <v>3162</v>
      </c>
      <c r="N192" s="3" t="s">
        <v>2565</v>
      </c>
    </row>
    <row r="193" spans="1:14" hidden="1" outlineLevel="1" x14ac:dyDescent="0.35">
      <c r="A193" s="2" t="s">
        <v>2566</v>
      </c>
      <c r="B193" s="2"/>
      <c r="C193" s="15"/>
      <c r="D193" s="2"/>
      <c r="E193" s="2"/>
      <c r="F193" s="2"/>
      <c r="G193" s="2" t="s">
        <v>1292</v>
      </c>
      <c r="H193" s="2"/>
      <c r="I193" s="2"/>
      <c r="J193" s="2"/>
      <c r="K193" s="2"/>
      <c r="L193" s="2"/>
      <c r="M193" s="2" t="s">
        <v>2567</v>
      </c>
      <c r="N193" s="5"/>
    </row>
    <row r="194" spans="1:14" hidden="1" outlineLevel="1" x14ac:dyDescent="0.35">
      <c r="A194" s="2" t="s">
        <v>2568</v>
      </c>
      <c r="B194" s="2"/>
      <c r="C194" s="15"/>
      <c r="D194" s="2"/>
      <c r="E194" s="2"/>
      <c r="F194" s="2"/>
      <c r="G194" s="2"/>
      <c r="H194" s="2"/>
      <c r="I194" s="2" t="s">
        <v>3027</v>
      </c>
      <c r="J194" s="2"/>
      <c r="K194" s="2"/>
      <c r="L194" s="2"/>
      <c r="M194" s="2" t="s">
        <v>3163</v>
      </c>
      <c r="N194" s="5"/>
    </row>
    <row r="195" spans="1:14" hidden="1" outlineLevel="1" x14ac:dyDescent="0.35">
      <c r="A195" s="3" t="s">
        <v>2569</v>
      </c>
      <c r="B195" s="3"/>
      <c r="C195" s="16"/>
      <c r="D195" s="3"/>
      <c r="E195" s="3"/>
      <c r="F195" s="3"/>
      <c r="G195" s="3"/>
      <c r="H195" s="3"/>
      <c r="I195" s="3"/>
      <c r="J195" s="3"/>
      <c r="K195" s="3" t="s">
        <v>3028</v>
      </c>
      <c r="L195" s="3"/>
      <c r="M195" s="3" t="s">
        <v>3164</v>
      </c>
      <c r="N195" s="3" t="s">
        <v>2553</v>
      </c>
    </row>
    <row r="196" spans="1:14" hidden="1" outlineLevel="1" x14ac:dyDescent="0.35">
      <c r="A196" s="3" t="s">
        <v>2570</v>
      </c>
      <c r="B196" s="3"/>
      <c r="C196" s="16"/>
      <c r="D196" s="3"/>
      <c r="E196" s="3"/>
      <c r="F196" s="3"/>
      <c r="G196" s="3"/>
      <c r="H196" s="3"/>
      <c r="I196" s="3"/>
      <c r="J196" s="3"/>
      <c r="K196" s="3" t="s">
        <v>3029</v>
      </c>
      <c r="L196" s="3"/>
      <c r="M196" s="3" t="s">
        <v>3165</v>
      </c>
      <c r="N196" s="3" t="s">
        <v>2571</v>
      </c>
    </row>
    <row r="197" spans="1:14" hidden="1" outlineLevel="1" x14ac:dyDescent="0.35">
      <c r="A197" s="3" t="s">
        <v>2572</v>
      </c>
      <c r="B197" s="3"/>
      <c r="C197" s="16"/>
      <c r="D197" s="3"/>
      <c r="E197" s="3"/>
      <c r="F197" s="3"/>
      <c r="G197" s="3"/>
      <c r="H197" s="3"/>
      <c r="I197" s="3"/>
      <c r="J197" s="3"/>
      <c r="K197" s="3" t="s">
        <v>3030</v>
      </c>
      <c r="L197" s="3"/>
      <c r="M197" s="3" t="s">
        <v>3166</v>
      </c>
      <c r="N197" s="3" t="s">
        <v>2573</v>
      </c>
    </row>
    <row r="198" spans="1:14" hidden="1" outlineLevel="1" x14ac:dyDescent="0.35">
      <c r="A198" s="3" t="s">
        <v>2574</v>
      </c>
      <c r="B198" s="3"/>
      <c r="C198" s="16"/>
      <c r="D198" s="3"/>
      <c r="E198" s="3"/>
      <c r="F198" s="3"/>
      <c r="G198" s="3"/>
      <c r="H198" s="3"/>
      <c r="I198" s="3"/>
      <c r="J198" s="3"/>
      <c r="K198" s="3" t="s">
        <v>3031</v>
      </c>
      <c r="L198" s="3"/>
      <c r="M198" s="3" t="s">
        <v>3167</v>
      </c>
      <c r="N198" s="3" t="s">
        <v>2573</v>
      </c>
    </row>
    <row r="199" spans="1:14" hidden="1" outlineLevel="1" x14ac:dyDescent="0.35">
      <c r="A199" s="3" t="s">
        <v>2575</v>
      </c>
      <c r="B199" s="3"/>
      <c r="C199" s="16"/>
      <c r="D199" s="3"/>
      <c r="E199" s="3"/>
      <c r="F199" s="3"/>
      <c r="G199" s="3"/>
      <c r="H199" s="3"/>
      <c r="I199" s="3"/>
      <c r="J199" s="3"/>
      <c r="K199" s="3" t="s">
        <v>3032</v>
      </c>
      <c r="L199" s="3"/>
      <c r="M199" s="3" t="s">
        <v>3168</v>
      </c>
      <c r="N199" s="3" t="s">
        <v>2553</v>
      </c>
    </row>
    <row r="200" spans="1:14" hidden="1" outlineLevel="1" x14ac:dyDescent="0.35">
      <c r="A200" s="3" t="s">
        <v>2576</v>
      </c>
      <c r="B200" s="3"/>
      <c r="C200" s="16"/>
      <c r="D200" s="3"/>
      <c r="E200" s="3"/>
      <c r="F200" s="3"/>
      <c r="G200" s="3"/>
      <c r="H200" s="3"/>
      <c r="I200" s="3"/>
      <c r="J200" s="3"/>
      <c r="K200" s="3" t="s">
        <v>3033</v>
      </c>
      <c r="L200" s="3"/>
      <c r="M200" s="3" t="s">
        <v>3169</v>
      </c>
      <c r="N200" s="3" t="s">
        <v>2553</v>
      </c>
    </row>
    <row r="201" spans="1:14" hidden="1" outlineLevel="1" x14ac:dyDescent="0.35">
      <c r="A201" s="3" t="s">
        <v>2577</v>
      </c>
      <c r="B201" s="3"/>
      <c r="C201" s="16"/>
      <c r="D201" s="3"/>
      <c r="E201" s="3"/>
      <c r="F201" s="3"/>
      <c r="G201" s="3"/>
      <c r="H201" s="3"/>
      <c r="I201" s="3"/>
      <c r="J201" s="3"/>
      <c r="K201" s="3" t="s">
        <v>3034</v>
      </c>
      <c r="L201" s="3"/>
      <c r="M201" s="3" t="s">
        <v>3170</v>
      </c>
      <c r="N201" s="3" t="s">
        <v>2578</v>
      </c>
    </row>
    <row r="202" spans="1:14" hidden="1" outlineLevel="1" x14ac:dyDescent="0.35">
      <c r="A202" s="2" t="s">
        <v>2579</v>
      </c>
      <c r="B202" s="2"/>
      <c r="C202" s="15"/>
      <c r="D202" s="2"/>
      <c r="E202" s="2"/>
      <c r="F202" s="2"/>
      <c r="G202" s="2"/>
      <c r="H202" s="2"/>
      <c r="I202" s="2" t="s">
        <v>3035</v>
      </c>
      <c r="J202" s="2"/>
      <c r="K202" s="2"/>
      <c r="L202" s="2"/>
      <c r="M202" s="2" t="s">
        <v>3171</v>
      </c>
      <c r="N202" s="5"/>
    </row>
    <row r="203" spans="1:14" hidden="1" outlineLevel="1" x14ac:dyDescent="0.35">
      <c r="A203" s="3" t="s">
        <v>2580</v>
      </c>
      <c r="B203" s="3"/>
      <c r="C203" s="16"/>
      <c r="D203" s="3"/>
      <c r="E203" s="3"/>
      <c r="F203" s="3"/>
      <c r="G203" s="3"/>
      <c r="H203" s="3"/>
      <c r="I203" s="3"/>
      <c r="J203" s="3"/>
      <c r="K203" s="3" t="s">
        <v>3036</v>
      </c>
      <c r="L203" s="3"/>
      <c r="M203" s="3" t="s">
        <v>3172</v>
      </c>
      <c r="N203" s="3" t="s">
        <v>2581</v>
      </c>
    </row>
    <row r="204" spans="1:14" hidden="1" outlineLevel="1" x14ac:dyDescent="0.35">
      <c r="A204" s="3" t="s">
        <v>2582</v>
      </c>
      <c r="B204" s="3"/>
      <c r="C204" s="16"/>
      <c r="D204" s="3"/>
      <c r="E204" s="3"/>
      <c r="F204" s="3"/>
      <c r="G204" s="3"/>
      <c r="H204" s="3"/>
      <c r="I204" s="3"/>
      <c r="J204" s="3"/>
      <c r="K204" s="3" t="s">
        <v>3037</v>
      </c>
      <c r="L204" s="3"/>
      <c r="M204" s="3" t="s">
        <v>3173</v>
      </c>
      <c r="N204" s="3" t="s">
        <v>2551</v>
      </c>
    </row>
    <row r="205" spans="1:14" hidden="1" outlineLevel="1" x14ac:dyDescent="0.35">
      <c r="A205" s="3" t="s">
        <v>2583</v>
      </c>
      <c r="B205" s="3"/>
      <c r="C205" s="16"/>
      <c r="D205" s="3"/>
      <c r="E205" s="3"/>
      <c r="F205" s="3"/>
      <c r="G205" s="3"/>
      <c r="H205" s="3"/>
      <c r="I205" s="3"/>
      <c r="J205" s="3"/>
      <c r="K205" s="3" t="s">
        <v>3038</v>
      </c>
      <c r="L205" s="3"/>
      <c r="M205" s="3" t="s">
        <v>3174</v>
      </c>
      <c r="N205" s="3" t="s">
        <v>2553</v>
      </c>
    </row>
    <row r="206" spans="1:14" hidden="1" outlineLevel="1" x14ac:dyDescent="0.35">
      <c r="A206" s="3" t="s">
        <v>2584</v>
      </c>
      <c r="B206" s="3"/>
      <c r="C206" s="16"/>
      <c r="D206" s="3"/>
      <c r="E206" s="3"/>
      <c r="F206" s="3"/>
      <c r="G206" s="3"/>
      <c r="H206" s="3"/>
      <c r="I206" s="3"/>
      <c r="J206" s="3"/>
      <c r="K206" s="3" t="s">
        <v>3039</v>
      </c>
      <c r="L206" s="3"/>
      <c r="M206" s="3" t="s">
        <v>3175</v>
      </c>
      <c r="N206" s="3" t="s">
        <v>2585</v>
      </c>
    </row>
    <row r="207" spans="1:14" hidden="1" outlineLevel="1" x14ac:dyDescent="0.35">
      <c r="A207" s="3" t="s">
        <v>2586</v>
      </c>
      <c r="B207" s="3"/>
      <c r="C207" s="16"/>
      <c r="D207" s="3"/>
      <c r="E207" s="3"/>
      <c r="F207" s="3"/>
      <c r="G207" s="3"/>
      <c r="H207" s="3"/>
      <c r="I207" s="3"/>
      <c r="J207" s="3"/>
      <c r="K207" s="3" t="s">
        <v>3040</v>
      </c>
      <c r="L207" s="3"/>
      <c r="M207" s="3" t="s">
        <v>3176</v>
      </c>
      <c r="N207" s="3" t="s">
        <v>2587</v>
      </c>
    </row>
    <row r="208" spans="1:14" hidden="1" outlineLevel="1" x14ac:dyDescent="0.35">
      <c r="A208" s="3" t="s">
        <v>2588</v>
      </c>
      <c r="B208" s="3"/>
      <c r="C208" s="16"/>
      <c r="D208" s="3"/>
      <c r="E208" s="3"/>
      <c r="F208" s="3"/>
      <c r="G208" s="3"/>
      <c r="H208" s="3"/>
      <c r="I208" s="3" t="s">
        <v>3041</v>
      </c>
      <c r="J208" s="3"/>
      <c r="K208" s="3"/>
      <c r="L208" s="3"/>
      <c r="M208" s="3" t="s">
        <v>3177</v>
      </c>
      <c r="N208" s="3" t="s">
        <v>2589</v>
      </c>
    </row>
    <row r="209" spans="1:14" hidden="1" outlineLevel="1" x14ac:dyDescent="0.35">
      <c r="A209" s="2" t="s">
        <v>2590</v>
      </c>
      <c r="B209" s="2"/>
      <c r="C209" s="15"/>
      <c r="D209" s="2"/>
      <c r="E209" s="2"/>
      <c r="F209" s="2"/>
      <c r="G209" s="2" t="s">
        <v>1294</v>
      </c>
      <c r="H209" s="2"/>
      <c r="I209" s="2"/>
      <c r="J209" s="2"/>
      <c r="K209" s="2"/>
      <c r="L209" s="2"/>
      <c r="M209" s="2" t="s">
        <v>2591</v>
      </c>
      <c r="N209" s="5"/>
    </row>
    <row r="210" spans="1:14" hidden="1" outlineLevel="1" x14ac:dyDescent="0.35">
      <c r="A210" s="3" t="s">
        <v>2592</v>
      </c>
      <c r="B210" s="3"/>
      <c r="C210" s="16"/>
      <c r="D210" s="3"/>
      <c r="E210" s="3"/>
      <c r="F210" s="3"/>
      <c r="G210" s="3"/>
      <c r="H210" s="3"/>
      <c r="I210" s="3" t="s">
        <v>3042</v>
      </c>
      <c r="J210" s="3"/>
      <c r="K210" s="3"/>
      <c r="L210" s="3"/>
      <c r="M210" s="3" t="s">
        <v>3178</v>
      </c>
      <c r="N210" s="3" t="s">
        <v>2593</v>
      </c>
    </row>
    <row r="211" spans="1:14" hidden="1" outlineLevel="1" x14ac:dyDescent="0.35">
      <c r="A211" s="3" t="s">
        <v>2594</v>
      </c>
      <c r="B211" s="3"/>
      <c r="C211" s="16"/>
      <c r="D211" s="3"/>
      <c r="E211" s="3"/>
      <c r="F211" s="3"/>
      <c r="G211" s="3"/>
      <c r="H211" s="3"/>
      <c r="I211" s="3" t="s">
        <v>3043</v>
      </c>
      <c r="J211" s="3"/>
      <c r="K211" s="3"/>
      <c r="L211" s="3"/>
      <c r="M211" s="3" t="s">
        <v>3162</v>
      </c>
      <c r="N211" s="3" t="s">
        <v>1211</v>
      </c>
    </row>
    <row r="212" spans="1:14" hidden="1" outlineLevel="1" x14ac:dyDescent="0.35">
      <c r="A212" s="3" t="s">
        <v>2595</v>
      </c>
      <c r="B212" s="3"/>
      <c r="C212" s="16"/>
      <c r="D212" s="3"/>
      <c r="E212" s="3"/>
      <c r="F212" s="3"/>
      <c r="G212" s="3"/>
      <c r="H212" s="3"/>
      <c r="I212" s="3" t="s">
        <v>3044</v>
      </c>
      <c r="J212" s="3"/>
      <c r="K212" s="3"/>
      <c r="L212" s="3"/>
      <c r="M212" s="3" t="s">
        <v>3179</v>
      </c>
      <c r="N212" s="3" t="s">
        <v>2596</v>
      </c>
    </row>
    <row r="213" spans="1:14" hidden="1" outlineLevel="1" x14ac:dyDescent="0.35">
      <c r="A213" s="3" t="s">
        <v>2597</v>
      </c>
      <c r="B213" s="3"/>
      <c r="C213" s="16"/>
      <c r="D213" s="3"/>
      <c r="E213" s="3"/>
      <c r="F213" s="3"/>
      <c r="G213" s="3"/>
      <c r="H213" s="3"/>
      <c r="I213" s="3" t="s">
        <v>3045</v>
      </c>
      <c r="J213" s="3"/>
      <c r="K213" s="3"/>
      <c r="L213" s="3"/>
      <c r="M213" s="3" t="s">
        <v>3180</v>
      </c>
      <c r="N213" s="3" t="s">
        <v>1211</v>
      </c>
    </row>
    <row r="214" spans="1:14" hidden="1" outlineLevel="1" x14ac:dyDescent="0.35">
      <c r="A214" s="3" t="s">
        <v>2598</v>
      </c>
      <c r="B214" s="3"/>
      <c r="C214" s="16"/>
      <c r="D214" s="3"/>
      <c r="E214" s="3"/>
      <c r="F214" s="3"/>
      <c r="G214" s="3"/>
      <c r="H214" s="3"/>
      <c r="I214" s="3" t="s">
        <v>3046</v>
      </c>
      <c r="J214" s="3"/>
      <c r="K214" s="3"/>
      <c r="L214" s="3"/>
      <c r="M214" s="3" t="s">
        <v>3181</v>
      </c>
      <c r="N214" s="3" t="s">
        <v>2599</v>
      </c>
    </row>
    <row r="215" spans="1:14" hidden="1" outlineLevel="1" x14ac:dyDescent="0.35">
      <c r="A215" s="3" t="s">
        <v>2600</v>
      </c>
      <c r="B215" s="3"/>
      <c r="C215" s="16"/>
      <c r="D215" s="3"/>
      <c r="E215" s="3"/>
      <c r="F215" s="3"/>
      <c r="G215" s="3"/>
      <c r="H215" s="3"/>
      <c r="I215" s="3" t="s">
        <v>3047</v>
      </c>
      <c r="J215" s="3"/>
      <c r="K215" s="3"/>
      <c r="L215" s="3"/>
      <c r="M215" s="3" t="s">
        <v>3182</v>
      </c>
      <c r="N215" s="3" t="s">
        <v>1211</v>
      </c>
    </row>
    <row r="216" spans="1:14" hidden="1" outlineLevel="1" x14ac:dyDescent="0.35">
      <c r="A216" s="3" t="s">
        <v>2601</v>
      </c>
      <c r="B216" s="3"/>
      <c r="C216" s="16"/>
      <c r="D216" s="3"/>
      <c r="E216" s="3"/>
      <c r="F216" s="3"/>
      <c r="G216" s="3"/>
      <c r="H216" s="3"/>
      <c r="I216" s="3" t="s">
        <v>3048</v>
      </c>
      <c r="J216" s="3"/>
      <c r="K216" s="3"/>
      <c r="L216" s="3"/>
      <c r="M216" s="3" t="s">
        <v>3183</v>
      </c>
      <c r="N216" s="3" t="s">
        <v>2599</v>
      </c>
    </row>
    <row r="217" spans="1:14" hidden="1" outlineLevel="1" x14ac:dyDescent="0.35">
      <c r="A217" s="4" t="s">
        <v>2602</v>
      </c>
      <c r="B217" s="4"/>
      <c r="C217" s="17"/>
      <c r="D217" s="4"/>
      <c r="E217" s="4"/>
      <c r="F217" s="4"/>
      <c r="G217" s="4" t="s">
        <v>3049</v>
      </c>
      <c r="H217" s="4"/>
      <c r="I217" s="4"/>
      <c r="J217" s="4"/>
      <c r="K217" s="4"/>
      <c r="L217" s="4"/>
      <c r="M217" s="4" t="s">
        <v>2603</v>
      </c>
      <c r="N217" s="5"/>
    </row>
    <row r="218" spans="1:14" hidden="1" outlineLevel="1" x14ac:dyDescent="0.35">
      <c r="A218" s="3" t="s">
        <v>2604</v>
      </c>
      <c r="B218" s="3"/>
      <c r="C218" s="16"/>
      <c r="D218" s="3"/>
      <c r="E218" s="3"/>
      <c r="F218" s="3"/>
      <c r="G218" s="3" t="s">
        <v>3050</v>
      </c>
      <c r="H218" s="3"/>
      <c r="I218" s="3"/>
      <c r="J218" s="3"/>
      <c r="K218" s="3"/>
      <c r="L218" s="3"/>
      <c r="M218" s="3" t="s">
        <v>2605</v>
      </c>
      <c r="N218" s="3" t="s">
        <v>2581</v>
      </c>
    </row>
    <row r="219" spans="1:14" hidden="1" outlineLevel="1" x14ac:dyDescent="0.35">
      <c r="A219" s="3" t="s">
        <v>2606</v>
      </c>
      <c r="B219" s="3"/>
      <c r="C219" s="16"/>
      <c r="D219" s="3"/>
      <c r="E219" s="3"/>
      <c r="F219" s="3"/>
      <c r="G219" s="3" t="s">
        <v>3051</v>
      </c>
      <c r="H219" s="3"/>
      <c r="I219" s="3"/>
      <c r="J219" s="3"/>
      <c r="K219" s="3"/>
      <c r="L219" s="3"/>
      <c r="M219" s="3" t="s">
        <v>2607</v>
      </c>
      <c r="N219" s="3" t="s">
        <v>2608</v>
      </c>
    </row>
    <row r="220" spans="1:14" hidden="1" outlineLevel="1" x14ac:dyDescent="0.35">
      <c r="A220" s="3" t="s">
        <v>2609</v>
      </c>
      <c r="B220" s="3"/>
      <c r="C220" s="16"/>
      <c r="D220" s="3"/>
      <c r="E220" s="3"/>
      <c r="F220" s="3"/>
      <c r="G220" s="3" t="s">
        <v>3052</v>
      </c>
      <c r="H220" s="3"/>
      <c r="I220" s="3"/>
      <c r="J220" s="3"/>
      <c r="K220" s="3"/>
      <c r="L220" s="3"/>
      <c r="M220" s="3" t="s">
        <v>2610</v>
      </c>
      <c r="N220" s="3" t="s">
        <v>2571</v>
      </c>
    </row>
    <row r="221" spans="1:14" hidden="1" outlineLevel="1" x14ac:dyDescent="0.35">
      <c r="A221" s="2" t="s">
        <v>386</v>
      </c>
      <c r="B221" s="2"/>
      <c r="C221" s="15"/>
      <c r="D221" s="2"/>
      <c r="E221" s="2" t="s">
        <v>1296</v>
      </c>
      <c r="F221" s="2"/>
      <c r="G221" s="2"/>
      <c r="H221" s="2"/>
      <c r="I221" s="2"/>
      <c r="J221" s="2"/>
      <c r="K221" s="2"/>
      <c r="L221" s="2"/>
      <c r="M221" s="2" t="s">
        <v>2611</v>
      </c>
      <c r="N221" s="5"/>
    </row>
    <row r="222" spans="1:14" hidden="1" outlineLevel="1" x14ac:dyDescent="0.35">
      <c r="A222" s="2" t="s">
        <v>2612</v>
      </c>
      <c r="B222" s="2"/>
      <c r="C222" s="15"/>
      <c r="D222" s="2"/>
      <c r="E222" s="2"/>
      <c r="F222" s="2"/>
      <c r="G222" s="2" t="s">
        <v>3053</v>
      </c>
      <c r="H222" s="2"/>
      <c r="I222" s="2"/>
      <c r="J222" s="2"/>
      <c r="K222" s="2"/>
      <c r="L222" s="2"/>
      <c r="M222" s="2" t="s">
        <v>2613</v>
      </c>
      <c r="N222" s="5"/>
    </row>
    <row r="223" spans="1:14" hidden="1" outlineLevel="1" x14ac:dyDescent="0.35">
      <c r="A223" s="3" t="s">
        <v>2614</v>
      </c>
      <c r="B223" s="3"/>
      <c r="C223" s="16"/>
      <c r="D223" s="3"/>
      <c r="E223" s="3"/>
      <c r="F223" s="3"/>
      <c r="G223" s="3"/>
      <c r="H223" s="3"/>
      <c r="I223" s="3" t="s">
        <v>3054</v>
      </c>
      <c r="J223" s="3"/>
      <c r="K223" s="3"/>
      <c r="L223" s="3"/>
      <c r="M223" s="3" t="s">
        <v>3153</v>
      </c>
      <c r="N223" s="3" t="s">
        <v>1318</v>
      </c>
    </row>
    <row r="224" spans="1:14" hidden="1" outlineLevel="1" x14ac:dyDescent="0.35">
      <c r="A224" s="3" t="s">
        <v>2615</v>
      </c>
      <c r="B224" s="3"/>
      <c r="C224" s="16"/>
      <c r="D224" s="3"/>
      <c r="E224" s="3"/>
      <c r="F224" s="3"/>
      <c r="G224" s="3"/>
      <c r="H224" s="3"/>
      <c r="I224" s="3" t="s">
        <v>3055</v>
      </c>
      <c r="J224" s="3"/>
      <c r="K224" s="3"/>
      <c r="L224" s="3"/>
      <c r="M224" s="3" t="s">
        <v>3154</v>
      </c>
      <c r="N224" s="3" t="s">
        <v>1320</v>
      </c>
    </row>
    <row r="225" spans="1:14" hidden="1" outlineLevel="1" x14ac:dyDescent="0.35">
      <c r="A225" s="3" t="s">
        <v>2616</v>
      </c>
      <c r="B225" s="3"/>
      <c r="C225" s="16"/>
      <c r="D225" s="3"/>
      <c r="E225" s="3"/>
      <c r="F225" s="3"/>
      <c r="G225" s="3"/>
      <c r="H225" s="3"/>
      <c r="I225" s="3" t="s">
        <v>3056</v>
      </c>
      <c r="J225" s="3"/>
      <c r="K225" s="3"/>
      <c r="L225" s="3"/>
      <c r="M225" s="3" t="s">
        <v>3155</v>
      </c>
      <c r="N225" s="3" t="s">
        <v>1320</v>
      </c>
    </row>
    <row r="226" spans="1:14" hidden="1" outlineLevel="1" x14ac:dyDescent="0.35">
      <c r="A226" s="3" t="s">
        <v>2617</v>
      </c>
      <c r="B226" s="3"/>
      <c r="C226" s="16"/>
      <c r="D226" s="3"/>
      <c r="E226" s="3"/>
      <c r="F226" s="3"/>
      <c r="G226" s="3"/>
      <c r="H226" s="3"/>
      <c r="I226" s="3" t="s">
        <v>3057</v>
      </c>
      <c r="J226" s="3"/>
      <c r="K226" s="3"/>
      <c r="L226" s="3"/>
      <c r="M226" s="3" t="s">
        <v>3156</v>
      </c>
      <c r="N226" s="3" t="s">
        <v>1320</v>
      </c>
    </row>
    <row r="227" spans="1:14" hidden="1" outlineLevel="1" x14ac:dyDescent="0.35">
      <c r="A227" s="3" t="s">
        <v>2618</v>
      </c>
      <c r="B227" s="3"/>
      <c r="C227" s="16"/>
      <c r="D227" s="3"/>
      <c r="E227" s="3"/>
      <c r="F227" s="3"/>
      <c r="G227" s="3"/>
      <c r="H227" s="3"/>
      <c r="I227" s="3" t="s">
        <v>3058</v>
      </c>
      <c r="J227" s="3"/>
      <c r="K227" s="3"/>
      <c r="L227" s="3"/>
      <c r="M227" s="3" t="s">
        <v>3157</v>
      </c>
      <c r="N227" s="3" t="s">
        <v>1327</v>
      </c>
    </row>
    <row r="228" spans="1:14" hidden="1" outlineLevel="1" x14ac:dyDescent="0.35">
      <c r="A228" s="3" t="s">
        <v>2619</v>
      </c>
      <c r="B228" s="3"/>
      <c r="C228" s="16"/>
      <c r="D228" s="3"/>
      <c r="E228" s="3"/>
      <c r="F228" s="3"/>
      <c r="G228" s="3"/>
      <c r="H228" s="3"/>
      <c r="I228" s="3" t="s">
        <v>3059</v>
      </c>
      <c r="J228" s="3"/>
      <c r="K228" s="3"/>
      <c r="L228" s="3"/>
      <c r="M228" s="3" t="s">
        <v>3158</v>
      </c>
      <c r="N228" s="3" t="s">
        <v>1320</v>
      </c>
    </row>
    <row r="229" spans="1:14" hidden="1" outlineLevel="1" x14ac:dyDescent="0.35">
      <c r="A229" s="3" t="s">
        <v>2620</v>
      </c>
      <c r="B229" s="3"/>
      <c r="C229" s="16"/>
      <c r="D229" s="3"/>
      <c r="E229" s="3"/>
      <c r="F229" s="3"/>
      <c r="G229" s="3"/>
      <c r="H229" s="3"/>
      <c r="I229" s="3" t="s">
        <v>3060</v>
      </c>
      <c r="J229" s="3"/>
      <c r="K229" s="3"/>
      <c r="L229" s="3"/>
      <c r="M229" s="3" t="s">
        <v>3159</v>
      </c>
      <c r="N229" s="3" t="s">
        <v>1219</v>
      </c>
    </row>
    <row r="230" spans="1:14" hidden="1" outlineLevel="1" x14ac:dyDescent="0.35">
      <c r="A230" s="3" t="s">
        <v>2621</v>
      </c>
      <c r="B230" s="3"/>
      <c r="C230" s="16"/>
      <c r="D230" s="3"/>
      <c r="E230" s="3"/>
      <c r="F230" s="3"/>
      <c r="G230" s="3"/>
      <c r="H230" s="3"/>
      <c r="I230" s="3" t="s">
        <v>3061</v>
      </c>
      <c r="J230" s="3"/>
      <c r="K230" s="3"/>
      <c r="L230" s="3"/>
      <c r="M230" s="3" t="s">
        <v>3160</v>
      </c>
      <c r="N230" s="3" t="s">
        <v>1219</v>
      </c>
    </row>
    <row r="231" spans="1:14" hidden="1" outlineLevel="1" x14ac:dyDescent="0.35">
      <c r="A231" s="3" t="s">
        <v>2622</v>
      </c>
      <c r="B231" s="3"/>
      <c r="C231" s="16"/>
      <c r="D231" s="3"/>
      <c r="E231" s="3"/>
      <c r="F231" s="3"/>
      <c r="G231" s="3"/>
      <c r="H231" s="3"/>
      <c r="I231" s="3" t="s">
        <v>3062</v>
      </c>
      <c r="J231" s="3"/>
      <c r="K231" s="3"/>
      <c r="L231" s="3"/>
      <c r="M231" s="3" t="s">
        <v>3161</v>
      </c>
      <c r="N231" s="3" t="s">
        <v>1334</v>
      </c>
    </row>
    <row r="232" spans="1:14" hidden="1" outlineLevel="1" x14ac:dyDescent="0.35">
      <c r="A232" s="3" t="s">
        <v>2623</v>
      </c>
      <c r="B232" s="3"/>
      <c r="C232" s="16"/>
      <c r="D232" s="3"/>
      <c r="E232" s="3"/>
      <c r="F232" s="3"/>
      <c r="G232" s="3"/>
      <c r="H232" s="3"/>
      <c r="I232" s="3" t="s">
        <v>3063</v>
      </c>
      <c r="J232" s="3"/>
      <c r="K232" s="3"/>
      <c r="L232" s="3"/>
      <c r="M232" s="3" t="s">
        <v>3153</v>
      </c>
      <c r="N232" s="3" t="s">
        <v>1318</v>
      </c>
    </row>
    <row r="233" spans="1:14" hidden="1" outlineLevel="1" x14ac:dyDescent="0.35">
      <c r="A233" s="3" t="s">
        <v>2624</v>
      </c>
      <c r="B233" s="3"/>
      <c r="C233" s="16"/>
      <c r="D233" s="3"/>
      <c r="E233" s="3"/>
      <c r="F233" s="3"/>
      <c r="G233" s="3"/>
      <c r="H233" s="3"/>
      <c r="I233" s="3" t="s">
        <v>3064</v>
      </c>
      <c r="J233" s="3"/>
      <c r="K233" s="3"/>
      <c r="L233" s="3"/>
      <c r="M233" s="3" t="s">
        <v>3162</v>
      </c>
      <c r="N233" s="3" t="s">
        <v>1338</v>
      </c>
    </row>
    <row r="234" spans="1:14" hidden="1" outlineLevel="1" x14ac:dyDescent="0.35">
      <c r="A234" s="2" t="s">
        <v>2625</v>
      </c>
      <c r="B234" s="2"/>
      <c r="C234" s="15"/>
      <c r="D234" s="2"/>
      <c r="E234" s="2"/>
      <c r="F234" s="2"/>
      <c r="G234" s="2" t="s">
        <v>3065</v>
      </c>
      <c r="H234" s="2"/>
      <c r="I234" s="2"/>
      <c r="J234" s="2"/>
      <c r="K234" s="2"/>
      <c r="L234" s="2"/>
      <c r="M234" s="2" t="s">
        <v>2626</v>
      </c>
      <c r="N234" s="5"/>
    </row>
    <row r="235" spans="1:14" hidden="1" outlineLevel="1" x14ac:dyDescent="0.35">
      <c r="A235" s="2" t="s">
        <v>2627</v>
      </c>
      <c r="B235" s="2"/>
      <c r="C235" s="15"/>
      <c r="D235" s="2"/>
      <c r="E235" s="2"/>
      <c r="F235" s="2"/>
      <c r="G235" s="2"/>
      <c r="H235" s="2"/>
      <c r="I235" s="2" t="s">
        <v>3066</v>
      </c>
      <c r="J235" s="2"/>
      <c r="K235" s="2"/>
      <c r="L235" s="2"/>
      <c r="M235" s="2" t="s">
        <v>3184</v>
      </c>
      <c r="N235" s="5"/>
    </row>
    <row r="236" spans="1:14" hidden="1" outlineLevel="1" x14ac:dyDescent="0.35">
      <c r="A236" s="3" t="s">
        <v>2628</v>
      </c>
      <c r="B236" s="3"/>
      <c r="C236" s="16"/>
      <c r="D236" s="3"/>
      <c r="E236" s="3"/>
      <c r="F236" s="3"/>
      <c r="G236" s="3"/>
      <c r="H236" s="3"/>
      <c r="I236" s="3"/>
      <c r="J236" s="3"/>
      <c r="K236" s="3" t="s">
        <v>3066</v>
      </c>
      <c r="L236" s="3"/>
      <c r="M236" s="3" t="s">
        <v>3164</v>
      </c>
      <c r="N236" s="3" t="s">
        <v>1320</v>
      </c>
    </row>
    <row r="237" spans="1:14" hidden="1" outlineLevel="1" x14ac:dyDescent="0.35">
      <c r="A237" s="3" t="s">
        <v>2629</v>
      </c>
      <c r="B237" s="3"/>
      <c r="C237" s="16"/>
      <c r="D237" s="3"/>
      <c r="E237" s="3"/>
      <c r="F237" s="3"/>
      <c r="G237" s="3"/>
      <c r="H237" s="3"/>
      <c r="I237" s="3"/>
      <c r="J237" s="3"/>
      <c r="K237" s="3" t="s">
        <v>3067</v>
      </c>
      <c r="L237" s="3"/>
      <c r="M237" s="3" t="s">
        <v>3165</v>
      </c>
      <c r="N237" s="3" t="s">
        <v>1345</v>
      </c>
    </row>
    <row r="238" spans="1:14" hidden="1" outlineLevel="1" x14ac:dyDescent="0.35">
      <c r="A238" s="3" t="s">
        <v>2630</v>
      </c>
      <c r="B238" s="3"/>
      <c r="C238" s="16"/>
      <c r="D238" s="3"/>
      <c r="E238" s="3"/>
      <c r="F238" s="3"/>
      <c r="G238" s="3"/>
      <c r="H238" s="3"/>
      <c r="I238" s="3"/>
      <c r="J238" s="3"/>
      <c r="K238" s="3" t="s">
        <v>3068</v>
      </c>
      <c r="L238" s="3"/>
      <c r="M238" s="3" t="s">
        <v>3166</v>
      </c>
      <c r="N238" s="3" t="s">
        <v>1347</v>
      </c>
    </row>
    <row r="239" spans="1:14" hidden="1" outlineLevel="1" x14ac:dyDescent="0.35">
      <c r="A239" s="3" t="s">
        <v>2631</v>
      </c>
      <c r="B239" s="3"/>
      <c r="C239" s="16"/>
      <c r="D239" s="3"/>
      <c r="E239" s="3"/>
      <c r="F239" s="3"/>
      <c r="G239" s="3"/>
      <c r="H239" s="3"/>
      <c r="I239" s="3"/>
      <c r="J239" s="3"/>
      <c r="K239" s="3" t="s">
        <v>3069</v>
      </c>
      <c r="L239" s="3"/>
      <c r="M239" s="3" t="s">
        <v>3167</v>
      </c>
      <c r="N239" s="3" t="s">
        <v>1347</v>
      </c>
    </row>
    <row r="240" spans="1:14" hidden="1" outlineLevel="1" x14ac:dyDescent="0.35">
      <c r="A240" s="3" t="s">
        <v>2632</v>
      </c>
      <c r="B240" s="3"/>
      <c r="C240" s="16"/>
      <c r="D240" s="3"/>
      <c r="E240" s="3"/>
      <c r="F240" s="3"/>
      <c r="G240" s="3"/>
      <c r="H240" s="3"/>
      <c r="I240" s="3"/>
      <c r="J240" s="3"/>
      <c r="K240" s="3" t="s">
        <v>3070</v>
      </c>
      <c r="L240" s="3"/>
      <c r="M240" s="3" t="s">
        <v>3168</v>
      </c>
      <c r="N240" s="3" t="s">
        <v>1320</v>
      </c>
    </row>
    <row r="241" spans="1:14" hidden="1" outlineLevel="1" x14ac:dyDescent="0.35">
      <c r="A241" s="3" t="s">
        <v>2633</v>
      </c>
      <c r="B241" s="3"/>
      <c r="C241" s="16"/>
      <c r="D241" s="3"/>
      <c r="E241" s="3"/>
      <c r="F241" s="3"/>
      <c r="G241" s="3"/>
      <c r="H241" s="3"/>
      <c r="I241" s="3"/>
      <c r="J241" s="3"/>
      <c r="K241" s="3" t="s">
        <v>3071</v>
      </c>
      <c r="L241" s="3"/>
      <c r="M241" s="3" t="s">
        <v>3169</v>
      </c>
      <c r="N241" s="3" t="s">
        <v>1320</v>
      </c>
    </row>
    <row r="242" spans="1:14" hidden="1" outlineLevel="1" x14ac:dyDescent="0.35">
      <c r="A242" s="3" t="s">
        <v>2634</v>
      </c>
      <c r="B242" s="3"/>
      <c r="C242" s="16"/>
      <c r="D242" s="3"/>
      <c r="E242" s="3"/>
      <c r="F242" s="3"/>
      <c r="G242" s="3"/>
      <c r="H242" s="3"/>
      <c r="I242" s="3"/>
      <c r="J242" s="3"/>
      <c r="K242" s="3" t="s">
        <v>3072</v>
      </c>
      <c r="L242" s="3"/>
      <c r="M242" s="3" t="s">
        <v>3170</v>
      </c>
      <c r="N242" s="3" t="s">
        <v>1355</v>
      </c>
    </row>
    <row r="243" spans="1:14" hidden="1" outlineLevel="1" x14ac:dyDescent="0.35">
      <c r="A243" s="2" t="s">
        <v>2635</v>
      </c>
      <c r="B243" s="2"/>
      <c r="C243" s="15"/>
      <c r="D243" s="2"/>
      <c r="E243" s="2"/>
      <c r="F243" s="2"/>
      <c r="G243" s="2"/>
      <c r="H243" s="2"/>
      <c r="I243" s="2" t="s">
        <v>3067</v>
      </c>
      <c r="J243" s="2"/>
      <c r="K243" s="2"/>
      <c r="L243" s="2"/>
      <c r="M243" s="2" t="s">
        <v>3185</v>
      </c>
      <c r="N243" s="5"/>
    </row>
    <row r="244" spans="1:14" hidden="1" outlineLevel="1" x14ac:dyDescent="0.35">
      <c r="A244" s="3" t="s">
        <v>2636</v>
      </c>
      <c r="B244" s="3"/>
      <c r="C244" s="16"/>
      <c r="D244" s="3"/>
      <c r="E244" s="3"/>
      <c r="F244" s="3"/>
      <c r="G244" s="3"/>
      <c r="H244" s="3"/>
      <c r="I244" s="3"/>
      <c r="J244" s="3"/>
      <c r="K244" s="3" t="s">
        <v>3073</v>
      </c>
      <c r="L244" s="3"/>
      <c r="M244" s="3" t="s">
        <v>3172</v>
      </c>
      <c r="N244" s="3" t="s">
        <v>1360</v>
      </c>
    </row>
    <row r="245" spans="1:14" hidden="1" outlineLevel="1" x14ac:dyDescent="0.35">
      <c r="A245" s="3" t="s">
        <v>2637</v>
      </c>
      <c r="B245" s="3"/>
      <c r="C245" s="16"/>
      <c r="D245" s="3"/>
      <c r="E245" s="3"/>
      <c r="F245" s="3"/>
      <c r="G245" s="3"/>
      <c r="H245" s="3"/>
      <c r="I245" s="3"/>
      <c r="J245" s="3"/>
      <c r="K245" s="3" t="s">
        <v>3074</v>
      </c>
      <c r="L245" s="3"/>
      <c r="M245" s="3" t="s">
        <v>3173</v>
      </c>
      <c r="N245" s="3" t="s">
        <v>1363</v>
      </c>
    </row>
    <row r="246" spans="1:14" hidden="1" outlineLevel="1" x14ac:dyDescent="0.35">
      <c r="A246" s="3" t="s">
        <v>2638</v>
      </c>
      <c r="B246" s="3"/>
      <c r="C246" s="16"/>
      <c r="D246" s="3"/>
      <c r="E246" s="3"/>
      <c r="F246" s="3"/>
      <c r="G246" s="3"/>
      <c r="H246" s="3"/>
      <c r="I246" s="3"/>
      <c r="J246" s="3"/>
      <c r="K246" s="3" t="s">
        <v>3075</v>
      </c>
      <c r="L246" s="3"/>
      <c r="M246" s="3" t="s">
        <v>3174</v>
      </c>
      <c r="N246" s="3" t="s">
        <v>1320</v>
      </c>
    </row>
    <row r="247" spans="1:14" hidden="1" outlineLevel="1" x14ac:dyDescent="0.35">
      <c r="A247" s="3" t="s">
        <v>2639</v>
      </c>
      <c r="B247" s="3"/>
      <c r="C247" s="16"/>
      <c r="D247" s="3"/>
      <c r="E247" s="3"/>
      <c r="F247" s="3"/>
      <c r="G247" s="3"/>
      <c r="H247" s="3"/>
      <c r="I247" s="3"/>
      <c r="J247" s="3"/>
      <c r="K247" s="3" t="s">
        <v>3076</v>
      </c>
      <c r="L247" s="3"/>
      <c r="M247" s="3" t="s">
        <v>3175</v>
      </c>
      <c r="N247" s="3" t="s">
        <v>1368</v>
      </c>
    </row>
    <row r="248" spans="1:14" hidden="1" outlineLevel="1" x14ac:dyDescent="0.35">
      <c r="A248" s="3" t="s">
        <v>2640</v>
      </c>
      <c r="B248" s="3"/>
      <c r="C248" s="16"/>
      <c r="D248" s="3"/>
      <c r="E248" s="3"/>
      <c r="F248" s="3"/>
      <c r="G248" s="3"/>
      <c r="H248" s="3"/>
      <c r="I248" s="3"/>
      <c r="J248" s="3"/>
      <c r="K248" s="3" t="s">
        <v>3077</v>
      </c>
      <c r="L248" s="3"/>
      <c r="M248" s="3" t="s">
        <v>3176</v>
      </c>
      <c r="N248" s="3" t="s">
        <v>1371</v>
      </c>
    </row>
    <row r="249" spans="1:14" hidden="1" outlineLevel="1" x14ac:dyDescent="0.35">
      <c r="A249" s="3" t="s">
        <v>2641</v>
      </c>
      <c r="B249" s="3"/>
      <c r="C249" s="16"/>
      <c r="D249" s="3"/>
      <c r="E249" s="3"/>
      <c r="F249" s="3"/>
      <c r="G249" s="3"/>
      <c r="H249" s="3"/>
      <c r="I249" s="3" t="s">
        <v>3068</v>
      </c>
      <c r="J249" s="3"/>
      <c r="K249" s="3"/>
      <c r="L249" s="3"/>
      <c r="M249" s="3" t="s">
        <v>3186</v>
      </c>
      <c r="N249" s="3" t="s">
        <v>1374</v>
      </c>
    </row>
    <row r="250" spans="1:14" hidden="1" outlineLevel="1" x14ac:dyDescent="0.35">
      <c r="A250" s="2" t="s">
        <v>2642</v>
      </c>
      <c r="B250" s="2"/>
      <c r="C250" s="15"/>
      <c r="D250" s="2"/>
      <c r="E250" s="2"/>
      <c r="F250" s="2"/>
      <c r="G250" s="2" t="s">
        <v>3078</v>
      </c>
      <c r="H250" s="2"/>
      <c r="I250" s="2"/>
      <c r="J250" s="2"/>
      <c r="K250" s="2"/>
      <c r="L250" s="2"/>
      <c r="M250" s="2" t="s">
        <v>2643</v>
      </c>
      <c r="N250" s="5"/>
    </row>
    <row r="251" spans="1:14" hidden="1" outlineLevel="1" x14ac:dyDescent="0.35">
      <c r="A251" s="3" t="s">
        <v>2644</v>
      </c>
      <c r="B251" s="3"/>
      <c r="C251" s="16"/>
      <c r="D251" s="3"/>
      <c r="E251" s="3"/>
      <c r="F251" s="3"/>
      <c r="G251" s="3"/>
      <c r="H251" s="3"/>
      <c r="I251" s="3" t="s">
        <v>3079</v>
      </c>
      <c r="J251" s="3"/>
      <c r="K251" s="3"/>
      <c r="L251" s="3"/>
      <c r="M251" s="3" t="s">
        <v>3178</v>
      </c>
      <c r="N251" s="3" t="s">
        <v>1378</v>
      </c>
    </row>
    <row r="252" spans="1:14" hidden="1" outlineLevel="1" x14ac:dyDescent="0.35">
      <c r="A252" s="3" t="s">
        <v>2645</v>
      </c>
      <c r="B252" s="3"/>
      <c r="C252" s="16"/>
      <c r="D252" s="3"/>
      <c r="E252" s="3"/>
      <c r="F252" s="3"/>
      <c r="G252" s="3"/>
      <c r="H252" s="3"/>
      <c r="I252" s="3" t="s">
        <v>3080</v>
      </c>
      <c r="J252" s="3"/>
      <c r="K252" s="3"/>
      <c r="L252" s="3"/>
      <c r="M252" s="3" t="s">
        <v>3162</v>
      </c>
      <c r="N252" s="3" t="s">
        <v>1219</v>
      </c>
    </row>
    <row r="253" spans="1:14" hidden="1" outlineLevel="1" x14ac:dyDescent="0.35">
      <c r="A253" s="3" t="s">
        <v>2646</v>
      </c>
      <c r="B253" s="3"/>
      <c r="C253" s="16"/>
      <c r="D253" s="3"/>
      <c r="E253" s="3"/>
      <c r="F253" s="3"/>
      <c r="G253" s="3"/>
      <c r="H253" s="3"/>
      <c r="I253" s="3" t="s">
        <v>3081</v>
      </c>
      <c r="J253" s="3"/>
      <c r="K253" s="3"/>
      <c r="L253" s="3"/>
      <c r="M253" s="3" t="s">
        <v>3179</v>
      </c>
      <c r="N253" s="3" t="s">
        <v>1382</v>
      </c>
    </row>
    <row r="254" spans="1:14" hidden="1" outlineLevel="1" x14ac:dyDescent="0.35">
      <c r="A254" s="3" t="s">
        <v>2647</v>
      </c>
      <c r="B254" s="3"/>
      <c r="C254" s="16"/>
      <c r="D254" s="3"/>
      <c r="E254" s="3"/>
      <c r="F254" s="3"/>
      <c r="G254" s="3"/>
      <c r="H254" s="3"/>
      <c r="I254" s="3" t="s">
        <v>3082</v>
      </c>
      <c r="J254" s="3"/>
      <c r="K254" s="3"/>
      <c r="L254" s="3"/>
      <c r="M254" s="3" t="s">
        <v>3180</v>
      </c>
      <c r="N254" s="3" t="s">
        <v>1219</v>
      </c>
    </row>
    <row r="255" spans="1:14" hidden="1" outlineLevel="1" x14ac:dyDescent="0.35">
      <c r="A255" s="3" t="s">
        <v>2648</v>
      </c>
      <c r="B255" s="3"/>
      <c r="C255" s="16"/>
      <c r="D255" s="3"/>
      <c r="E255" s="3"/>
      <c r="F255" s="3"/>
      <c r="G255" s="3"/>
      <c r="H255" s="3"/>
      <c r="I255" s="3" t="s">
        <v>3083</v>
      </c>
      <c r="J255" s="3"/>
      <c r="K255" s="3"/>
      <c r="L255" s="3"/>
      <c r="M255" s="3" t="s">
        <v>3181</v>
      </c>
      <c r="N255" s="3" t="s">
        <v>1387</v>
      </c>
    </row>
    <row r="256" spans="1:14" hidden="1" outlineLevel="1" x14ac:dyDescent="0.35">
      <c r="A256" s="3" t="s">
        <v>2649</v>
      </c>
      <c r="B256" s="3"/>
      <c r="C256" s="16"/>
      <c r="D256" s="3"/>
      <c r="E256" s="3"/>
      <c r="F256" s="3"/>
      <c r="G256" s="3"/>
      <c r="H256" s="3"/>
      <c r="I256" s="3" t="s">
        <v>3084</v>
      </c>
      <c r="J256" s="3"/>
      <c r="K256" s="3"/>
      <c r="L256" s="3"/>
      <c r="M256" s="3" t="s">
        <v>3182</v>
      </c>
      <c r="N256" s="3" t="s">
        <v>1219</v>
      </c>
    </row>
    <row r="257" spans="1:14" hidden="1" outlineLevel="1" x14ac:dyDescent="0.35">
      <c r="A257" s="3" t="s">
        <v>2650</v>
      </c>
      <c r="B257" s="3"/>
      <c r="C257" s="16"/>
      <c r="D257" s="3"/>
      <c r="E257" s="3"/>
      <c r="F257" s="3"/>
      <c r="G257" s="3"/>
      <c r="H257" s="3"/>
      <c r="I257" s="3" t="s">
        <v>3085</v>
      </c>
      <c r="J257" s="3"/>
      <c r="K257" s="3"/>
      <c r="L257" s="3"/>
      <c r="M257" s="3" t="s">
        <v>3183</v>
      </c>
      <c r="N257" s="3" t="s">
        <v>1387</v>
      </c>
    </row>
    <row r="258" spans="1:14" hidden="1" outlineLevel="1" x14ac:dyDescent="0.35">
      <c r="A258" s="4" t="s">
        <v>2651</v>
      </c>
      <c r="B258" s="4"/>
      <c r="C258" s="17"/>
      <c r="D258" s="4"/>
      <c r="E258" s="4"/>
      <c r="F258" s="4"/>
      <c r="G258" s="4" t="s">
        <v>3086</v>
      </c>
      <c r="H258" s="4"/>
      <c r="I258" s="4"/>
      <c r="J258" s="4"/>
      <c r="K258" s="4"/>
      <c r="L258" s="4"/>
      <c r="M258" s="4" t="s">
        <v>2652</v>
      </c>
      <c r="N258" s="5"/>
    </row>
    <row r="259" spans="1:14" hidden="1" outlineLevel="1" x14ac:dyDescent="0.35">
      <c r="A259" s="3" t="s">
        <v>2653</v>
      </c>
      <c r="B259" s="3"/>
      <c r="C259" s="16"/>
      <c r="D259" s="3"/>
      <c r="E259" s="3"/>
      <c r="F259" s="3"/>
      <c r="G259" s="3" t="s">
        <v>3087</v>
      </c>
      <c r="H259" s="3"/>
      <c r="I259" s="3"/>
      <c r="J259" s="3"/>
      <c r="K259" s="3"/>
      <c r="L259" s="3"/>
      <c r="M259" s="3" t="s">
        <v>2605</v>
      </c>
      <c r="N259" s="3" t="s">
        <v>1363</v>
      </c>
    </row>
    <row r="260" spans="1:14" hidden="1" outlineLevel="1" x14ac:dyDescent="0.35">
      <c r="A260" s="3" t="s">
        <v>2654</v>
      </c>
      <c r="B260" s="3"/>
      <c r="C260" s="16"/>
      <c r="D260" s="3"/>
      <c r="E260" s="3"/>
      <c r="F260" s="3"/>
      <c r="G260" s="3" t="s">
        <v>3088</v>
      </c>
      <c r="H260" s="3"/>
      <c r="I260" s="3"/>
      <c r="J260" s="3"/>
      <c r="K260" s="3"/>
      <c r="L260" s="3"/>
      <c r="M260" s="3" t="s">
        <v>2655</v>
      </c>
      <c r="N260" s="3" t="s">
        <v>1397</v>
      </c>
    </row>
    <row r="261" spans="1:14" hidden="1" outlineLevel="1" x14ac:dyDescent="0.35">
      <c r="A261" s="3" t="s">
        <v>2656</v>
      </c>
      <c r="B261" s="3"/>
      <c r="C261" s="16"/>
      <c r="D261" s="3"/>
      <c r="E261" s="3"/>
      <c r="F261" s="3"/>
      <c r="G261" s="3" t="s">
        <v>3089</v>
      </c>
      <c r="H261" s="3"/>
      <c r="I261" s="3"/>
      <c r="J261" s="3"/>
      <c r="K261" s="3"/>
      <c r="L261" s="3"/>
      <c r="M261" s="3" t="s">
        <v>2657</v>
      </c>
      <c r="N261" s="3" t="s">
        <v>1345</v>
      </c>
    </row>
    <row r="262" spans="1:14" hidden="1" outlineLevel="1" x14ac:dyDescent="0.35">
      <c r="A262" s="2" t="s">
        <v>388</v>
      </c>
      <c r="B262" s="2"/>
      <c r="C262" s="15"/>
      <c r="D262" s="2"/>
      <c r="E262" s="2" t="s">
        <v>1298</v>
      </c>
      <c r="F262" s="2"/>
      <c r="G262" s="2"/>
      <c r="H262" s="2"/>
      <c r="I262" s="2"/>
      <c r="J262" s="2"/>
      <c r="K262" s="2"/>
      <c r="L262" s="2"/>
      <c r="M262" s="2" t="s">
        <v>746</v>
      </c>
      <c r="N262" s="5"/>
    </row>
    <row r="263" spans="1:14" hidden="1" outlineLevel="1" x14ac:dyDescent="0.35">
      <c r="A263" s="3" t="s">
        <v>2658</v>
      </c>
      <c r="B263" s="3"/>
      <c r="C263" s="16"/>
      <c r="D263" s="3"/>
      <c r="E263" s="3"/>
      <c r="F263" s="3"/>
      <c r="G263" s="3" t="s">
        <v>3090</v>
      </c>
      <c r="H263" s="3"/>
      <c r="I263" s="3"/>
      <c r="J263" s="3"/>
      <c r="K263" s="3"/>
      <c r="L263" s="3"/>
      <c r="M263" s="3" t="s">
        <v>2403</v>
      </c>
      <c r="N263" s="3" t="s">
        <v>1207</v>
      </c>
    </row>
    <row r="264" spans="1:14" hidden="1" outlineLevel="1" x14ac:dyDescent="0.35">
      <c r="A264" s="3" t="s">
        <v>2659</v>
      </c>
      <c r="B264" s="3"/>
      <c r="C264" s="16"/>
      <c r="D264" s="3"/>
      <c r="E264" s="3"/>
      <c r="F264" s="3"/>
      <c r="G264" s="3" t="s">
        <v>3091</v>
      </c>
      <c r="H264" s="3"/>
      <c r="I264" s="3"/>
      <c r="J264" s="3"/>
      <c r="K264" s="3"/>
      <c r="L264" s="3"/>
      <c r="M264" s="3" t="s">
        <v>2404</v>
      </c>
      <c r="N264" s="3" t="s">
        <v>2405</v>
      </c>
    </row>
    <row r="265" spans="1:14" hidden="1" outlineLevel="1" x14ac:dyDescent="0.35">
      <c r="A265" s="3" t="s">
        <v>2660</v>
      </c>
      <c r="B265" s="3"/>
      <c r="C265" s="16"/>
      <c r="D265" s="3"/>
      <c r="E265" s="3"/>
      <c r="F265" s="3"/>
      <c r="G265" s="3" t="s">
        <v>3092</v>
      </c>
      <c r="H265" s="3"/>
      <c r="I265" s="3"/>
      <c r="J265" s="3"/>
      <c r="K265" s="3"/>
      <c r="L265" s="3"/>
      <c r="M265" s="3" t="s">
        <v>2406</v>
      </c>
      <c r="N265" s="3" t="s">
        <v>2407</v>
      </c>
    </row>
    <row r="266" spans="1:14" hidden="1" outlineLevel="1" x14ac:dyDescent="0.35">
      <c r="A266" s="3" t="s">
        <v>2661</v>
      </c>
      <c r="B266" s="3"/>
      <c r="C266" s="16"/>
      <c r="D266" s="3"/>
      <c r="E266" s="3"/>
      <c r="F266" s="3"/>
      <c r="G266" s="3" t="s">
        <v>3093</v>
      </c>
      <c r="H266" s="3"/>
      <c r="I266" s="3"/>
      <c r="J266" s="3"/>
      <c r="K266" s="3"/>
      <c r="L266" s="3"/>
      <c r="M266" s="3" t="s">
        <v>114</v>
      </c>
      <c r="N266" s="3" t="s">
        <v>2407</v>
      </c>
    </row>
    <row r="267" spans="1:14" hidden="1" outlineLevel="1" x14ac:dyDescent="0.35">
      <c r="A267" s="3" t="s">
        <v>2662</v>
      </c>
      <c r="B267" s="3"/>
      <c r="C267" s="16"/>
      <c r="D267" s="3"/>
      <c r="E267" s="3"/>
      <c r="F267" s="3"/>
      <c r="G267" s="3" t="s">
        <v>3094</v>
      </c>
      <c r="H267" s="3"/>
      <c r="I267" s="3"/>
      <c r="J267" s="3"/>
      <c r="K267" s="3"/>
      <c r="L267" s="3"/>
      <c r="M267" s="3" t="s">
        <v>2409</v>
      </c>
      <c r="N267" s="3" t="s">
        <v>2410</v>
      </c>
    </row>
    <row r="268" spans="1:14" hidden="1" outlineLevel="1" x14ac:dyDescent="0.35">
      <c r="A268" s="2" t="s">
        <v>2663</v>
      </c>
      <c r="B268" s="2"/>
      <c r="C268" s="15"/>
      <c r="D268" s="2"/>
      <c r="E268" s="2"/>
      <c r="F268" s="2"/>
      <c r="G268" s="3" t="s">
        <v>3095</v>
      </c>
      <c r="H268" s="2"/>
      <c r="I268" s="2"/>
      <c r="J268" s="2"/>
      <c r="K268" s="2"/>
      <c r="L268" s="2"/>
      <c r="M268" s="2" t="s">
        <v>2412</v>
      </c>
      <c r="N268" s="2" t="s">
        <v>1147</v>
      </c>
    </row>
    <row r="269" spans="1:14" hidden="1" outlineLevel="1" x14ac:dyDescent="0.35">
      <c r="A269" s="3" t="s">
        <v>2664</v>
      </c>
      <c r="B269" s="3"/>
      <c r="C269" s="16"/>
      <c r="D269" s="3"/>
      <c r="E269" s="3"/>
      <c r="F269" s="3"/>
      <c r="G269" s="3"/>
      <c r="H269" s="3"/>
      <c r="I269" s="3" t="s">
        <v>3096</v>
      </c>
      <c r="J269" s="3"/>
      <c r="K269" s="3"/>
      <c r="L269" s="3"/>
      <c r="M269" s="3" t="s">
        <v>3112</v>
      </c>
      <c r="N269" s="3" t="s">
        <v>1207</v>
      </c>
    </row>
    <row r="270" spans="1:14" hidden="1" outlineLevel="1" x14ac:dyDescent="0.35">
      <c r="A270" s="3" t="s">
        <v>2665</v>
      </c>
      <c r="B270" s="3"/>
      <c r="C270" s="16"/>
      <c r="D270" s="3"/>
      <c r="E270" s="3"/>
      <c r="F270" s="3"/>
      <c r="G270" s="3"/>
      <c r="H270" s="3"/>
      <c r="I270" s="3" t="s">
        <v>3097</v>
      </c>
      <c r="J270" s="3"/>
      <c r="K270" s="3"/>
      <c r="L270" s="3"/>
      <c r="M270" s="3" t="s">
        <v>3100</v>
      </c>
      <c r="N270" s="3" t="s">
        <v>1207</v>
      </c>
    </row>
    <row r="271" spans="1:14" hidden="1" outlineLevel="1" x14ac:dyDescent="0.35">
      <c r="A271" s="3" t="s">
        <v>2666</v>
      </c>
      <c r="B271" s="3"/>
      <c r="C271" s="16"/>
      <c r="D271" s="3"/>
      <c r="E271" s="3"/>
      <c r="F271" s="3"/>
      <c r="G271" s="3"/>
      <c r="H271" s="3"/>
      <c r="I271" s="3" t="s">
        <v>3098</v>
      </c>
      <c r="J271" s="3"/>
      <c r="K271" s="3"/>
      <c r="L271" s="3"/>
      <c r="M271" s="3" t="s">
        <v>3113</v>
      </c>
      <c r="N271" s="3" t="s">
        <v>1207</v>
      </c>
    </row>
    <row r="272" spans="1:14" hidden="1" outlineLevel="1" x14ac:dyDescent="0.35">
      <c r="A272" s="3" t="s">
        <v>2667</v>
      </c>
      <c r="B272" s="3"/>
      <c r="C272" s="16"/>
      <c r="D272" s="3"/>
      <c r="E272" s="3"/>
      <c r="F272" s="3"/>
      <c r="G272" s="3" t="s">
        <v>3099</v>
      </c>
      <c r="H272" s="3"/>
      <c r="I272" s="3"/>
      <c r="J272" s="3"/>
      <c r="K272" s="3"/>
      <c r="L272" s="3"/>
      <c r="M272" s="3" t="s">
        <v>2417</v>
      </c>
      <c r="N272" s="3" t="s">
        <v>1148</v>
      </c>
    </row>
    <row r="273" spans="1:14" hidden="1" outlineLevel="1" x14ac:dyDescent="0.35">
      <c r="A273" s="3" t="s">
        <v>2668</v>
      </c>
      <c r="B273" s="3"/>
      <c r="C273" s="16"/>
      <c r="D273" s="3"/>
      <c r="E273" s="3"/>
      <c r="F273" s="3"/>
      <c r="G273" s="3" t="s">
        <v>3307</v>
      </c>
      <c r="H273" s="3"/>
      <c r="I273" s="3"/>
      <c r="J273" s="3"/>
      <c r="K273" s="3"/>
      <c r="L273" s="3"/>
      <c r="M273" s="3" t="s">
        <v>124</v>
      </c>
      <c r="N273" s="3" t="s">
        <v>2419</v>
      </c>
    </row>
    <row r="274" spans="1:14" hidden="1" outlineLevel="1" x14ac:dyDescent="0.35">
      <c r="A274" s="3" t="s">
        <v>2669</v>
      </c>
      <c r="B274" s="3"/>
      <c r="C274" s="16"/>
      <c r="D274" s="3"/>
      <c r="E274" s="3"/>
      <c r="F274" s="3"/>
      <c r="G274" s="3" t="s">
        <v>3308</v>
      </c>
      <c r="H274" s="3"/>
      <c r="I274" s="3"/>
      <c r="J274" s="3"/>
      <c r="K274" s="3"/>
      <c r="L274" s="3"/>
      <c r="M274" s="3" t="s">
        <v>2421</v>
      </c>
      <c r="N274" s="3" t="s">
        <v>2405</v>
      </c>
    </row>
    <row r="275" spans="1:14" ht="20" hidden="1" outlineLevel="1" x14ac:dyDescent="0.35">
      <c r="A275" s="3" t="s">
        <v>2670</v>
      </c>
      <c r="B275" s="3"/>
      <c r="C275" s="16"/>
      <c r="D275" s="3"/>
      <c r="E275" s="3"/>
      <c r="F275" s="3"/>
      <c r="G275" s="3" t="s">
        <v>3309</v>
      </c>
      <c r="H275" s="3"/>
      <c r="I275" s="3"/>
      <c r="J275" s="3"/>
      <c r="K275" s="3"/>
      <c r="L275" s="3"/>
      <c r="M275" s="3" t="s">
        <v>2671</v>
      </c>
      <c r="N275" s="3" t="s">
        <v>2545</v>
      </c>
    </row>
    <row r="276" spans="1:14" hidden="1" outlineLevel="1" x14ac:dyDescent="0.35">
      <c r="A276" s="2" t="s">
        <v>2672</v>
      </c>
      <c r="B276" s="2"/>
      <c r="C276" s="15"/>
      <c r="D276" s="2"/>
      <c r="E276" s="2"/>
      <c r="F276" s="2"/>
      <c r="G276" s="3" t="s">
        <v>3310</v>
      </c>
      <c r="H276" s="2"/>
      <c r="I276" s="2"/>
      <c r="J276" s="2"/>
      <c r="K276" s="2"/>
      <c r="L276" s="2"/>
      <c r="M276" s="2" t="s">
        <v>762</v>
      </c>
      <c r="N276" s="2" t="s">
        <v>1207</v>
      </c>
    </row>
    <row r="277" spans="1:14" hidden="1" outlineLevel="1" x14ac:dyDescent="0.35">
      <c r="A277" s="3" t="s">
        <v>2673</v>
      </c>
      <c r="B277" s="3"/>
      <c r="C277" s="16"/>
      <c r="D277" s="3"/>
      <c r="E277" s="3"/>
      <c r="F277" s="3"/>
      <c r="G277" s="3"/>
      <c r="H277" s="3"/>
      <c r="I277" s="3" t="s">
        <v>3311</v>
      </c>
      <c r="J277" s="3"/>
      <c r="K277" s="3"/>
      <c r="L277" s="3"/>
      <c r="M277" s="3" t="s">
        <v>3187</v>
      </c>
      <c r="N277" s="5"/>
    </row>
    <row r="278" spans="1:14" hidden="1" outlineLevel="1" x14ac:dyDescent="0.35">
      <c r="A278" s="3" t="s">
        <v>2674</v>
      </c>
      <c r="B278" s="3"/>
      <c r="C278" s="16"/>
      <c r="D278" s="3"/>
      <c r="E278" s="3"/>
      <c r="F278" s="3"/>
      <c r="G278" s="3"/>
      <c r="H278" s="3"/>
      <c r="I278" s="3" t="s">
        <v>3312</v>
      </c>
      <c r="J278" s="3"/>
      <c r="K278" s="3"/>
      <c r="L278" s="3"/>
      <c r="M278" s="3" t="s">
        <v>3188</v>
      </c>
      <c r="N278" s="5"/>
    </row>
    <row r="279" spans="1:14" hidden="1" outlineLevel="1" x14ac:dyDescent="0.35">
      <c r="A279" s="3" t="s">
        <v>2675</v>
      </c>
      <c r="B279" s="3"/>
      <c r="C279" s="16"/>
      <c r="D279" s="3"/>
      <c r="E279" s="3"/>
      <c r="F279" s="3"/>
      <c r="G279" s="3"/>
      <c r="H279" s="3"/>
      <c r="I279" s="3" t="s">
        <v>3313</v>
      </c>
      <c r="J279" s="3"/>
      <c r="K279" s="3"/>
      <c r="L279" s="3"/>
      <c r="M279" s="3" t="s">
        <v>3189</v>
      </c>
      <c r="N279" s="5"/>
    </row>
    <row r="280" spans="1:14" hidden="1" outlineLevel="1" x14ac:dyDescent="0.35">
      <c r="A280" s="3" t="s">
        <v>2676</v>
      </c>
      <c r="B280" s="3"/>
      <c r="C280" s="16"/>
      <c r="D280" s="3"/>
      <c r="E280" s="3"/>
      <c r="F280" s="3"/>
      <c r="G280" s="3"/>
      <c r="H280" s="3"/>
      <c r="I280" s="3" t="s">
        <v>3314</v>
      </c>
      <c r="J280" s="3"/>
      <c r="K280" s="3"/>
      <c r="L280" s="3"/>
      <c r="M280" s="3" t="s">
        <v>3190</v>
      </c>
      <c r="N280" s="5"/>
    </row>
    <row r="281" spans="1:14" x14ac:dyDescent="0.35">
      <c r="A281" s="6">
        <v>1.7</v>
      </c>
      <c r="B281" s="6"/>
      <c r="C281" s="18">
        <v>1.6</v>
      </c>
      <c r="D281" s="6"/>
      <c r="E281" s="6"/>
      <c r="F281" s="6"/>
      <c r="G281" s="6"/>
      <c r="H281" s="6"/>
      <c r="I281" s="6"/>
      <c r="J281" s="6"/>
      <c r="K281" s="6"/>
      <c r="L281" s="6"/>
      <c r="M281" s="4" t="s">
        <v>2677</v>
      </c>
      <c r="N281" s="5"/>
    </row>
    <row r="282" spans="1:14" collapsed="1" x14ac:dyDescent="0.35">
      <c r="A282" s="2">
        <v>1.8</v>
      </c>
      <c r="B282" s="2"/>
      <c r="C282" s="15">
        <v>1.7</v>
      </c>
      <c r="D282" s="2"/>
      <c r="E282" s="2"/>
      <c r="F282" s="2"/>
      <c r="G282" s="2"/>
      <c r="H282" s="2"/>
      <c r="I282" s="2"/>
      <c r="J282" s="2"/>
      <c r="K282" s="2"/>
      <c r="L282" s="2"/>
      <c r="M282" s="2" t="s">
        <v>772</v>
      </c>
      <c r="N282" s="5"/>
    </row>
    <row r="283" spans="1:14" hidden="1" outlineLevel="1" x14ac:dyDescent="0.35">
      <c r="A283" s="2" t="s">
        <v>614</v>
      </c>
      <c r="B283" s="2"/>
      <c r="C283" s="15"/>
      <c r="D283" s="2"/>
      <c r="E283" s="2" t="s">
        <v>1315</v>
      </c>
      <c r="F283" s="2"/>
      <c r="G283" s="2"/>
      <c r="H283" s="2"/>
      <c r="I283" s="2"/>
      <c r="J283" s="2"/>
      <c r="K283" s="2"/>
      <c r="L283" s="2"/>
      <c r="M283" s="2" t="s">
        <v>774</v>
      </c>
      <c r="N283" s="5"/>
    </row>
    <row r="284" spans="1:14" hidden="1" outlineLevel="1" x14ac:dyDescent="0.35">
      <c r="A284" s="2" t="s">
        <v>616</v>
      </c>
      <c r="B284" s="2"/>
      <c r="C284" s="15"/>
      <c r="D284" s="2"/>
      <c r="E284" s="2"/>
      <c r="F284" s="2"/>
      <c r="G284" s="2" t="s">
        <v>1317</v>
      </c>
      <c r="H284" s="2"/>
      <c r="I284" s="2"/>
      <c r="J284" s="2"/>
      <c r="K284" s="2"/>
      <c r="L284" s="2"/>
      <c r="M284" s="2" t="s">
        <v>776</v>
      </c>
      <c r="N284" s="5"/>
    </row>
    <row r="285" spans="1:14" hidden="1" outlineLevel="1" x14ac:dyDescent="0.35">
      <c r="A285" s="3" t="s">
        <v>2678</v>
      </c>
      <c r="B285" s="3"/>
      <c r="C285" s="16"/>
      <c r="D285" s="3"/>
      <c r="E285" s="3"/>
      <c r="F285" s="3"/>
      <c r="G285" s="3"/>
      <c r="H285" s="3"/>
      <c r="I285" s="3" t="s">
        <v>3315</v>
      </c>
      <c r="J285" s="3"/>
      <c r="K285" s="232" t="s">
        <v>3191</v>
      </c>
      <c r="L285" s="233"/>
      <c r="M285" s="234"/>
      <c r="N285" s="3" t="s">
        <v>1208</v>
      </c>
    </row>
    <row r="286" spans="1:14" hidden="1" outlineLevel="1" x14ac:dyDescent="0.35">
      <c r="A286" s="3" t="s">
        <v>2679</v>
      </c>
      <c r="B286" s="3"/>
      <c r="C286" s="16"/>
      <c r="D286" s="3"/>
      <c r="E286" s="3"/>
      <c r="F286" s="3"/>
      <c r="G286" s="3"/>
      <c r="H286" s="3"/>
      <c r="I286" s="3" t="s">
        <v>3316</v>
      </c>
      <c r="J286" s="3"/>
      <c r="K286" s="232" t="s">
        <v>3192</v>
      </c>
      <c r="L286" s="233"/>
      <c r="M286" s="234"/>
      <c r="N286" s="3" t="s">
        <v>1209</v>
      </c>
    </row>
    <row r="287" spans="1:14" hidden="1" outlineLevel="1" x14ac:dyDescent="0.35">
      <c r="A287" s="3" t="s">
        <v>2680</v>
      </c>
      <c r="B287" s="3"/>
      <c r="C287" s="16"/>
      <c r="D287" s="3"/>
      <c r="E287" s="3"/>
      <c r="F287" s="3"/>
      <c r="G287" s="3"/>
      <c r="H287" s="3"/>
      <c r="I287" s="3" t="s">
        <v>3317</v>
      </c>
      <c r="J287" s="3"/>
      <c r="K287" s="3"/>
      <c r="L287" s="3"/>
      <c r="M287" s="3" t="s">
        <v>3193</v>
      </c>
      <c r="N287" s="3" t="s">
        <v>1210</v>
      </c>
    </row>
    <row r="288" spans="1:14" hidden="1" outlineLevel="1" x14ac:dyDescent="0.35">
      <c r="A288" s="3" t="s">
        <v>2681</v>
      </c>
      <c r="B288" s="3"/>
      <c r="C288" s="16"/>
      <c r="D288" s="3"/>
      <c r="E288" s="3"/>
      <c r="F288" s="3"/>
      <c r="G288" s="3"/>
      <c r="H288" s="3"/>
      <c r="I288" s="3" t="s">
        <v>3318</v>
      </c>
      <c r="J288" s="3"/>
      <c r="K288" s="3"/>
      <c r="L288" s="3"/>
      <c r="M288" s="3" t="s">
        <v>3194</v>
      </c>
      <c r="N288" s="3" t="s">
        <v>1208</v>
      </c>
    </row>
    <row r="289" spans="1:14" hidden="1" outlineLevel="1" x14ac:dyDescent="0.35">
      <c r="A289" s="3" t="s">
        <v>2682</v>
      </c>
      <c r="B289" s="3"/>
      <c r="C289" s="16"/>
      <c r="D289" s="3"/>
      <c r="E289" s="3"/>
      <c r="F289" s="3"/>
      <c r="G289" s="3"/>
      <c r="H289" s="3"/>
      <c r="I289" s="3" t="s">
        <v>3319</v>
      </c>
      <c r="J289" s="3"/>
      <c r="K289" s="3"/>
      <c r="L289" s="3"/>
      <c r="M289" s="3" t="s">
        <v>3195</v>
      </c>
      <c r="N289" s="3" t="s">
        <v>1211</v>
      </c>
    </row>
    <row r="290" spans="1:14" hidden="1" outlineLevel="1" x14ac:dyDescent="0.35">
      <c r="A290" s="3" t="s">
        <v>2683</v>
      </c>
      <c r="B290" s="3"/>
      <c r="C290" s="16"/>
      <c r="D290" s="3"/>
      <c r="E290" s="3"/>
      <c r="F290" s="3"/>
      <c r="G290" s="3"/>
      <c r="H290" s="3"/>
      <c r="I290" s="3" t="s">
        <v>3320</v>
      </c>
      <c r="J290" s="3"/>
      <c r="K290" s="3"/>
      <c r="L290" s="3"/>
      <c r="M290" s="3" t="s">
        <v>3196</v>
      </c>
      <c r="N290" s="3" t="s">
        <v>1212</v>
      </c>
    </row>
    <row r="291" spans="1:14" hidden="1" outlineLevel="1" x14ac:dyDescent="0.35">
      <c r="A291" s="3" t="s">
        <v>2684</v>
      </c>
      <c r="B291" s="3"/>
      <c r="C291" s="16"/>
      <c r="D291" s="3"/>
      <c r="E291" s="3"/>
      <c r="F291" s="3"/>
      <c r="G291" s="3"/>
      <c r="H291" s="3"/>
      <c r="I291" s="3" t="s">
        <v>3321</v>
      </c>
      <c r="J291" s="3"/>
      <c r="K291" s="3"/>
      <c r="L291" s="3"/>
      <c r="M291" s="3" t="s">
        <v>3197</v>
      </c>
      <c r="N291" s="3" t="s">
        <v>1171</v>
      </c>
    </row>
    <row r="292" spans="1:14" hidden="1" outlineLevel="1" x14ac:dyDescent="0.35">
      <c r="A292" s="4" t="s">
        <v>618</v>
      </c>
      <c r="B292" s="4"/>
      <c r="C292" s="17"/>
      <c r="D292" s="4"/>
      <c r="E292" s="4"/>
      <c r="F292" s="4"/>
      <c r="G292" s="4" t="s">
        <v>1319</v>
      </c>
      <c r="H292" s="4"/>
      <c r="I292" s="4"/>
      <c r="J292" s="4"/>
      <c r="K292" s="4"/>
      <c r="L292" s="4"/>
      <c r="M292" s="4" t="s">
        <v>792</v>
      </c>
      <c r="N292" s="5"/>
    </row>
    <row r="293" spans="1:14" hidden="1" outlineLevel="1" x14ac:dyDescent="0.35">
      <c r="A293" s="3" t="s">
        <v>620</v>
      </c>
      <c r="B293" s="3"/>
      <c r="C293" s="16"/>
      <c r="D293" s="3"/>
      <c r="E293" s="3"/>
      <c r="F293" s="3"/>
      <c r="G293" s="3" t="s">
        <v>1321</v>
      </c>
      <c r="H293" s="3"/>
      <c r="I293" s="3"/>
      <c r="J293" s="3"/>
      <c r="K293" s="3"/>
      <c r="L293" s="3"/>
      <c r="M293" s="3" t="s">
        <v>794</v>
      </c>
      <c r="N293" s="3" t="s">
        <v>1250</v>
      </c>
    </row>
    <row r="294" spans="1:14" hidden="1" outlineLevel="1" x14ac:dyDescent="0.35">
      <c r="A294" s="2" t="s">
        <v>621</v>
      </c>
      <c r="B294" s="2"/>
      <c r="C294" s="15"/>
      <c r="D294" s="2"/>
      <c r="E294" s="2"/>
      <c r="F294" s="2"/>
      <c r="G294" s="2" t="s">
        <v>1323</v>
      </c>
      <c r="H294" s="2"/>
      <c r="I294" s="2"/>
      <c r="J294" s="2"/>
      <c r="K294" s="2"/>
      <c r="L294" s="2"/>
      <c r="M294" s="2" t="s">
        <v>796</v>
      </c>
      <c r="N294" s="5"/>
    </row>
    <row r="295" spans="1:14" hidden="1" outlineLevel="1" x14ac:dyDescent="0.35">
      <c r="A295" s="3" t="s">
        <v>2685</v>
      </c>
      <c r="B295" s="3"/>
      <c r="C295" s="16"/>
      <c r="D295" s="3"/>
      <c r="E295" s="3"/>
      <c r="F295" s="3"/>
      <c r="G295" s="3"/>
      <c r="H295" s="3"/>
      <c r="I295" s="3" t="s">
        <v>3322</v>
      </c>
      <c r="J295" s="3"/>
      <c r="K295" s="3"/>
      <c r="L295" s="3"/>
      <c r="M295" s="3" t="s">
        <v>3198</v>
      </c>
      <c r="N295" s="3" t="s">
        <v>1213</v>
      </c>
    </row>
    <row r="296" spans="1:14" hidden="1" outlineLevel="1" x14ac:dyDescent="0.35">
      <c r="A296" s="3" t="s">
        <v>2686</v>
      </c>
      <c r="B296" s="3"/>
      <c r="C296" s="16"/>
      <c r="D296" s="3"/>
      <c r="E296" s="3"/>
      <c r="F296" s="3"/>
      <c r="G296" s="3"/>
      <c r="H296" s="3"/>
      <c r="I296" s="3" t="s">
        <v>3323</v>
      </c>
      <c r="J296" s="3"/>
      <c r="K296" s="3"/>
      <c r="L296" s="3"/>
      <c r="M296" s="3" t="s">
        <v>3199</v>
      </c>
      <c r="N296" s="3" t="s">
        <v>1214</v>
      </c>
    </row>
    <row r="297" spans="1:14" hidden="1" outlineLevel="1" x14ac:dyDescent="0.35">
      <c r="A297" s="3" t="s">
        <v>2687</v>
      </c>
      <c r="B297" s="3"/>
      <c r="C297" s="16"/>
      <c r="D297" s="3"/>
      <c r="E297" s="3"/>
      <c r="F297" s="3"/>
      <c r="G297" s="3"/>
      <c r="H297" s="3"/>
      <c r="I297" s="3" t="s">
        <v>3324</v>
      </c>
      <c r="J297" s="3"/>
      <c r="K297" s="3"/>
      <c r="L297" s="3"/>
      <c r="M297" s="3" t="s">
        <v>3200</v>
      </c>
      <c r="N297" s="3" t="s">
        <v>1214</v>
      </c>
    </row>
    <row r="298" spans="1:14" hidden="1" outlineLevel="1" x14ac:dyDescent="0.35">
      <c r="A298" s="3" t="s">
        <v>2688</v>
      </c>
      <c r="B298" s="3"/>
      <c r="C298" s="16"/>
      <c r="D298" s="3"/>
      <c r="E298" s="3"/>
      <c r="F298" s="3"/>
      <c r="G298" s="3"/>
      <c r="H298" s="3"/>
      <c r="I298" s="3" t="s">
        <v>3325</v>
      </c>
      <c r="J298" s="3"/>
      <c r="K298" s="3"/>
      <c r="L298" s="3"/>
      <c r="M298" s="3" t="s">
        <v>3201</v>
      </c>
      <c r="N298" s="3" t="s">
        <v>1215</v>
      </c>
    </row>
    <row r="299" spans="1:14" hidden="1" outlineLevel="1" x14ac:dyDescent="0.35">
      <c r="A299" s="3" t="s">
        <v>623</v>
      </c>
      <c r="B299" s="3"/>
      <c r="C299" s="16"/>
      <c r="D299" s="3"/>
      <c r="E299" s="3"/>
      <c r="F299" s="3"/>
      <c r="G299" s="3" t="s">
        <v>1325</v>
      </c>
      <c r="H299" s="3"/>
      <c r="I299" s="3"/>
      <c r="J299" s="3"/>
      <c r="K299" s="3"/>
      <c r="L299" s="3"/>
      <c r="M299" s="3" t="s">
        <v>806</v>
      </c>
      <c r="N299" s="3" t="s">
        <v>1211</v>
      </c>
    </row>
    <row r="300" spans="1:14" hidden="1" outlineLevel="1" x14ac:dyDescent="0.35">
      <c r="A300" s="4" t="s">
        <v>631</v>
      </c>
      <c r="B300" s="4"/>
      <c r="C300" s="17"/>
      <c r="D300" s="4"/>
      <c r="E300" s="4"/>
      <c r="F300" s="4"/>
      <c r="G300" s="4" t="s">
        <v>1328</v>
      </c>
      <c r="H300" s="4"/>
      <c r="I300" s="4"/>
      <c r="J300" s="4"/>
      <c r="K300" s="4"/>
      <c r="L300" s="4"/>
      <c r="M300" s="4" t="s">
        <v>808</v>
      </c>
      <c r="N300" s="5"/>
    </row>
    <row r="301" spans="1:14" hidden="1" outlineLevel="1" x14ac:dyDescent="0.35">
      <c r="A301" s="2" t="s">
        <v>662</v>
      </c>
      <c r="B301" s="2"/>
      <c r="C301" s="15"/>
      <c r="D301" s="2"/>
      <c r="E301" s="2" t="s">
        <v>1315</v>
      </c>
      <c r="F301" s="2"/>
      <c r="G301" s="2"/>
      <c r="H301" s="2"/>
      <c r="I301" s="2"/>
      <c r="J301" s="2"/>
      <c r="K301" s="2"/>
      <c r="L301" s="2"/>
      <c r="M301" s="2" t="s">
        <v>810</v>
      </c>
      <c r="N301" s="5"/>
    </row>
    <row r="302" spans="1:14" hidden="1" outlineLevel="1" x14ac:dyDescent="0.35">
      <c r="A302" s="2" t="s">
        <v>664</v>
      </c>
      <c r="B302" s="2"/>
      <c r="C302" s="15"/>
      <c r="D302" s="2"/>
      <c r="E302" s="2"/>
      <c r="F302" s="2"/>
      <c r="G302" s="2" t="s">
        <v>1341</v>
      </c>
      <c r="H302" s="2"/>
      <c r="I302" s="2"/>
      <c r="J302" s="2"/>
      <c r="K302" s="2"/>
      <c r="L302" s="2"/>
      <c r="M302" s="2" t="s">
        <v>812</v>
      </c>
      <c r="N302" s="5"/>
    </row>
    <row r="303" spans="1:14" hidden="1" outlineLevel="1" x14ac:dyDescent="0.35">
      <c r="A303" s="3" t="s">
        <v>666</v>
      </c>
      <c r="B303" s="3"/>
      <c r="C303" s="16"/>
      <c r="D303" s="3"/>
      <c r="E303" s="3"/>
      <c r="F303" s="3"/>
      <c r="G303" s="3"/>
      <c r="H303" s="3"/>
      <c r="I303" s="3" t="s">
        <v>1343</v>
      </c>
      <c r="J303" s="3"/>
      <c r="K303" s="3"/>
      <c r="L303" s="3"/>
      <c r="M303" s="3" t="s">
        <v>3191</v>
      </c>
      <c r="N303" s="3" t="s">
        <v>1216</v>
      </c>
    </row>
    <row r="304" spans="1:14" hidden="1" outlineLevel="1" x14ac:dyDescent="0.35">
      <c r="A304" s="3" t="s">
        <v>668</v>
      </c>
      <c r="B304" s="3"/>
      <c r="C304" s="16"/>
      <c r="D304" s="3"/>
      <c r="E304" s="3"/>
      <c r="F304" s="3"/>
      <c r="G304" s="3"/>
      <c r="H304" s="3"/>
      <c r="I304" s="3" t="s">
        <v>1344</v>
      </c>
      <c r="J304" s="3"/>
      <c r="K304" s="3"/>
      <c r="L304" s="3"/>
      <c r="M304" s="3" t="s">
        <v>3192</v>
      </c>
      <c r="N304" s="3" t="s">
        <v>1217</v>
      </c>
    </row>
    <row r="305" spans="1:14" hidden="1" outlineLevel="1" x14ac:dyDescent="0.35">
      <c r="A305" s="3" t="s">
        <v>670</v>
      </c>
      <c r="B305" s="3"/>
      <c r="C305" s="16"/>
      <c r="D305" s="3"/>
      <c r="E305" s="3"/>
      <c r="F305" s="3"/>
      <c r="G305" s="3"/>
      <c r="H305" s="3"/>
      <c r="I305" s="3" t="s">
        <v>1346</v>
      </c>
      <c r="J305" s="3"/>
      <c r="K305" s="3"/>
      <c r="L305" s="3"/>
      <c r="M305" s="3" t="s">
        <v>3193</v>
      </c>
      <c r="N305" s="3" t="s">
        <v>1218</v>
      </c>
    </row>
    <row r="306" spans="1:14" hidden="1" outlineLevel="1" x14ac:dyDescent="0.35">
      <c r="A306" s="3" t="s">
        <v>2689</v>
      </c>
      <c r="B306" s="3"/>
      <c r="C306" s="16"/>
      <c r="D306" s="3"/>
      <c r="E306" s="3"/>
      <c r="F306" s="3"/>
      <c r="G306" s="3"/>
      <c r="H306" s="3"/>
      <c r="I306" s="3" t="s">
        <v>1348</v>
      </c>
      <c r="J306" s="3"/>
      <c r="K306" s="3"/>
      <c r="L306" s="3"/>
      <c r="M306" s="3" t="s">
        <v>3194</v>
      </c>
      <c r="N306" s="3" t="s">
        <v>1216</v>
      </c>
    </row>
    <row r="307" spans="1:14" hidden="1" outlineLevel="1" x14ac:dyDescent="0.35">
      <c r="A307" s="3" t="s">
        <v>2690</v>
      </c>
      <c r="B307" s="3"/>
      <c r="C307" s="16"/>
      <c r="D307" s="3"/>
      <c r="E307" s="3"/>
      <c r="F307" s="3"/>
      <c r="G307" s="3"/>
      <c r="H307" s="3"/>
      <c r="I307" s="3" t="s">
        <v>1350</v>
      </c>
      <c r="J307" s="3"/>
      <c r="K307" s="3"/>
      <c r="L307" s="3"/>
      <c r="M307" s="3" t="s">
        <v>3195</v>
      </c>
      <c r="N307" s="3" t="s">
        <v>1219</v>
      </c>
    </row>
    <row r="308" spans="1:14" hidden="1" outlineLevel="1" x14ac:dyDescent="0.35">
      <c r="A308" s="3" t="s">
        <v>2691</v>
      </c>
      <c r="B308" s="3"/>
      <c r="C308" s="16"/>
      <c r="D308" s="3"/>
      <c r="E308" s="3"/>
      <c r="F308" s="3"/>
      <c r="G308" s="3"/>
      <c r="H308" s="3"/>
      <c r="I308" s="3" t="s">
        <v>1352</v>
      </c>
      <c r="J308" s="3"/>
      <c r="K308" s="3"/>
      <c r="L308" s="3"/>
      <c r="M308" s="3" t="s">
        <v>3196</v>
      </c>
      <c r="N308" s="3" t="s">
        <v>1220</v>
      </c>
    </row>
    <row r="309" spans="1:14" hidden="1" outlineLevel="1" x14ac:dyDescent="0.35">
      <c r="A309" s="3" t="s">
        <v>2692</v>
      </c>
      <c r="B309" s="3"/>
      <c r="C309" s="16"/>
      <c r="D309" s="3"/>
      <c r="E309" s="3"/>
      <c r="F309" s="3"/>
      <c r="G309" s="3"/>
      <c r="H309" s="3"/>
      <c r="I309" s="3" t="s">
        <v>1353</v>
      </c>
      <c r="J309" s="3"/>
      <c r="K309" s="3"/>
      <c r="L309" s="3"/>
      <c r="M309" s="3" t="s">
        <v>3197</v>
      </c>
      <c r="N309" s="3" t="s">
        <v>1171</v>
      </c>
    </row>
    <row r="310" spans="1:14" hidden="1" outlineLevel="1" x14ac:dyDescent="0.35">
      <c r="A310" s="4" t="s">
        <v>672</v>
      </c>
      <c r="B310" s="4"/>
      <c r="C310" s="17"/>
      <c r="D310" s="4"/>
      <c r="E310" s="4"/>
      <c r="F310" s="4"/>
      <c r="G310" s="4" t="s">
        <v>1356</v>
      </c>
      <c r="H310" s="4"/>
      <c r="I310" s="4"/>
      <c r="J310" s="4"/>
      <c r="K310" s="4"/>
      <c r="L310" s="4"/>
      <c r="M310" s="4" t="s">
        <v>821</v>
      </c>
      <c r="N310" s="5"/>
    </row>
    <row r="311" spans="1:14" hidden="1" outlineLevel="1" x14ac:dyDescent="0.35">
      <c r="A311" s="3" t="s">
        <v>674</v>
      </c>
      <c r="B311" s="3"/>
      <c r="C311" s="16"/>
      <c r="D311" s="3"/>
      <c r="E311" s="3"/>
      <c r="F311" s="3"/>
      <c r="G311" s="3" t="s">
        <v>1372</v>
      </c>
      <c r="H311" s="3"/>
      <c r="I311" s="3"/>
      <c r="J311" s="3"/>
      <c r="K311" s="3"/>
      <c r="L311" s="3"/>
      <c r="M311" s="3" t="s">
        <v>794</v>
      </c>
      <c r="N311" s="3" t="s">
        <v>1251</v>
      </c>
    </row>
    <row r="312" spans="1:14" hidden="1" outlineLevel="1" x14ac:dyDescent="0.35">
      <c r="A312" s="2" t="s">
        <v>676</v>
      </c>
      <c r="B312" s="2"/>
      <c r="C312" s="15"/>
      <c r="D312" s="2"/>
      <c r="E312" s="2"/>
      <c r="F312" s="2"/>
      <c r="G312" s="2" t="s">
        <v>3326</v>
      </c>
      <c r="H312" s="2"/>
      <c r="I312" s="2"/>
      <c r="J312" s="2"/>
      <c r="K312" s="2"/>
      <c r="L312" s="2"/>
      <c r="M312" s="2" t="s">
        <v>824</v>
      </c>
      <c r="N312" s="5"/>
    </row>
    <row r="313" spans="1:14" hidden="1" outlineLevel="1" x14ac:dyDescent="0.35">
      <c r="A313" s="3" t="s">
        <v>2693</v>
      </c>
      <c r="B313" s="3"/>
      <c r="C313" s="16"/>
      <c r="D313" s="3"/>
      <c r="E313" s="3"/>
      <c r="F313" s="3"/>
      <c r="G313" s="3"/>
      <c r="H313" s="3"/>
      <c r="I313" s="3" t="s">
        <v>3327</v>
      </c>
      <c r="J313" s="3"/>
      <c r="K313" s="3"/>
      <c r="L313" s="3"/>
      <c r="M313" s="3" t="s">
        <v>3198</v>
      </c>
      <c r="N313" s="3" t="s">
        <v>1221</v>
      </c>
    </row>
    <row r="314" spans="1:14" hidden="1" outlineLevel="1" x14ac:dyDescent="0.35">
      <c r="A314" s="3" t="s">
        <v>2694</v>
      </c>
      <c r="B314" s="3"/>
      <c r="C314" s="16"/>
      <c r="D314" s="3"/>
      <c r="E314" s="3"/>
      <c r="F314" s="3"/>
      <c r="G314" s="3"/>
      <c r="H314" s="3"/>
      <c r="I314" s="3" t="s">
        <v>3328</v>
      </c>
      <c r="J314" s="3"/>
      <c r="K314" s="3"/>
      <c r="L314" s="3"/>
      <c r="M314" s="3" t="s">
        <v>3199</v>
      </c>
      <c r="N314" s="3" t="s">
        <v>1222</v>
      </c>
    </row>
    <row r="315" spans="1:14" hidden="1" outlineLevel="1" x14ac:dyDescent="0.35">
      <c r="A315" s="3" t="s">
        <v>2695</v>
      </c>
      <c r="B315" s="3"/>
      <c r="C315" s="16"/>
      <c r="D315" s="3"/>
      <c r="E315" s="3"/>
      <c r="F315" s="3"/>
      <c r="G315" s="3"/>
      <c r="H315" s="3"/>
      <c r="I315" s="3" t="s">
        <v>3329</v>
      </c>
      <c r="J315" s="3"/>
      <c r="K315" s="3"/>
      <c r="L315" s="3"/>
      <c r="M315" s="3" t="s">
        <v>3200</v>
      </c>
      <c r="N315" s="3" t="s">
        <v>1222</v>
      </c>
    </row>
    <row r="316" spans="1:14" hidden="1" outlineLevel="1" x14ac:dyDescent="0.35">
      <c r="A316" s="3" t="s">
        <v>2696</v>
      </c>
      <c r="B316" s="3"/>
      <c r="C316" s="16"/>
      <c r="D316" s="3"/>
      <c r="E316" s="3"/>
      <c r="F316" s="3"/>
      <c r="G316" s="3"/>
      <c r="H316" s="3"/>
      <c r="I316" s="3" t="s">
        <v>3330</v>
      </c>
      <c r="J316" s="3"/>
      <c r="K316" s="3"/>
      <c r="L316" s="3"/>
      <c r="M316" s="3" t="s">
        <v>3201</v>
      </c>
      <c r="N316" s="3" t="s">
        <v>1223</v>
      </c>
    </row>
    <row r="317" spans="1:14" hidden="1" outlineLevel="1" x14ac:dyDescent="0.35">
      <c r="A317" s="3" t="s">
        <v>678</v>
      </c>
      <c r="B317" s="3"/>
      <c r="C317" s="16"/>
      <c r="D317" s="3"/>
      <c r="E317" s="3"/>
      <c r="F317" s="3"/>
      <c r="G317" s="3" t="s">
        <v>3331</v>
      </c>
      <c r="H317" s="3"/>
      <c r="I317" s="3"/>
      <c r="J317" s="3"/>
      <c r="K317" s="3"/>
      <c r="L317" s="3"/>
      <c r="M317" s="3" t="s">
        <v>830</v>
      </c>
      <c r="N317" s="3" t="s">
        <v>1219</v>
      </c>
    </row>
    <row r="318" spans="1:14" hidden="1" outlineLevel="1" x14ac:dyDescent="0.35">
      <c r="A318" s="4" t="s">
        <v>680</v>
      </c>
      <c r="B318" s="4"/>
      <c r="C318" s="17"/>
      <c r="D318" s="4"/>
      <c r="E318" s="4"/>
      <c r="F318" s="4"/>
      <c r="G318" s="4" t="s">
        <v>3332</v>
      </c>
      <c r="H318" s="4"/>
      <c r="I318" s="4"/>
      <c r="J318" s="4"/>
      <c r="K318" s="4"/>
      <c r="L318" s="4"/>
      <c r="M318" s="4" t="s">
        <v>832</v>
      </c>
      <c r="N318" s="5"/>
    </row>
    <row r="319" spans="1:14" hidden="1" outlineLevel="1" x14ac:dyDescent="0.35">
      <c r="A319" s="2" t="s">
        <v>688</v>
      </c>
      <c r="B319" s="2"/>
      <c r="C319" s="15"/>
      <c r="D319" s="2"/>
      <c r="E319" s="2" t="s">
        <v>1375</v>
      </c>
      <c r="F319" s="2"/>
      <c r="G319" s="2"/>
      <c r="H319" s="2"/>
      <c r="I319" s="2"/>
      <c r="J319" s="2"/>
      <c r="K319" s="2"/>
      <c r="L319" s="2"/>
      <c r="M319" s="2" t="s">
        <v>2697</v>
      </c>
      <c r="N319" s="5"/>
    </row>
    <row r="320" spans="1:14" hidden="1" outlineLevel="1" x14ac:dyDescent="0.35">
      <c r="A320" s="2" t="s">
        <v>690</v>
      </c>
      <c r="B320" s="2"/>
      <c r="C320" s="15"/>
      <c r="D320" s="2"/>
      <c r="E320" s="2"/>
      <c r="F320" s="2"/>
      <c r="G320" s="2" t="s">
        <v>1377</v>
      </c>
      <c r="H320" s="2"/>
      <c r="I320" s="2"/>
      <c r="J320" s="2"/>
      <c r="K320" s="2"/>
      <c r="L320" s="2"/>
      <c r="M320" s="2" t="s">
        <v>836</v>
      </c>
      <c r="N320" s="5"/>
    </row>
    <row r="321" spans="1:14" hidden="1" outlineLevel="1" x14ac:dyDescent="0.35">
      <c r="A321" s="3" t="s">
        <v>2698</v>
      </c>
      <c r="B321" s="3"/>
      <c r="C321" s="16"/>
      <c r="D321" s="3"/>
      <c r="E321" s="3"/>
      <c r="F321" s="3"/>
      <c r="G321" s="3"/>
      <c r="H321" s="3"/>
      <c r="I321" s="3" t="s">
        <v>3333</v>
      </c>
      <c r="J321" s="3"/>
      <c r="K321" s="3"/>
      <c r="L321" s="3"/>
      <c r="M321" s="3" t="s">
        <v>3202</v>
      </c>
      <c r="N321" s="3" t="s">
        <v>2699</v>
      </c>
    </row>
    <row r="322" spans="1:14" hidden="1" outlineLevel="1" x14ac:dyDescent="0.35">
      <c r="A322" s="3" t="s">
        <v>2700</v>
      </c>
      <c r="B322" s="3"/>
      <c r="C322" s="16"/>
      <c r="D322" s="3"/>
      <c r="E322" s="3"/>
      <c r="F322" s="3"/>
      <c r="G322" s="3"/>
      <c r="H322" s="3"/>
      <c r="I322" s="3" t="s">
        <v>3334</v>
      </c>
      <c r="J322" s="3"/>
      <c r="K322" s="3"/>
      <c r="L322" s="3"/>
      <c r="M322" s="3" t="s">
        <v>3203</v>
      </c>
      <c r="N322" s="3" t="s">
        <v>2699</v>
      </c>
    </row>
    <row r="323" spans="1:14" hidden="1" outlineLevel="1" x14ac:dyDescent="0.35">
      <c r="A323" s="3" t="s">
        <v>2701</v>
      </c>
      <c r="B323" s="3"/>
      <c r="C323" s="16"/>
      <c r="D323" s="3"/>
      <c r="E323" s="3"/>
      <c r="F323" s="3"/>
      <c r="G323" s="3"/>
      <c r="H323" s="3"/>
      <c r="I323" s="3" t="s">
        <v>3335</v>
      </c>
      <c r="J323" s="3"/>
      <c r="K323" s="3"/>
      <c r="L323" s="3"/>
      <c r="M323" s="3" t="s">
        <v>3204</v>
      </c>
      <c r="N323" s="3" t="s">
        <v>2699</v>
      </c>
    </row>
    <row r="324" spans="1:14" hidden="1" outlineLevel="1" x14ac:dyDescent="0.35">
      <c r="A324" s="3" t="s">
        <v>2702</v>
      </c>
      <c r="B324" s="3"/>
      <c r="C324" s="16"/>
      <c r="D324" s="3"/>
      <c r="E324" s="3"/>
      <c r="F324" s="3"/>
      <c r="G324" s="3"/>
      <c r="H324" s="3"/>
      <c r="I324" s="3" t="s">
        <v>3336</v>
      </c>
      <c r="J324" s="3"/>
      <c r="K324" s="3"/>
      <c r="L324" s="3"/>
      <c r="M324" s="3" t="s">
        <v>3205</v>
      </c>
      <c r="N324" s="3" t="s">
        <v>2699</v>
      </c>
    </row>
    <row r="325" spans="1:14" hidden="1" outlineLevel="1" x14ac:dyDescent="0.35">
      <c r="A325" s="3" t="s">
        <v>692</v>
      </c>
      <c r="B325" s="3"/>
      <c r="C325" s="16"/>
      <c r="D325" s="3"/>
      <c r="E325" s="3"/>
      <c r="F325" s="3"/>
      <c r="G325" s="3" t="s">
        <v>1379</v>
      </c>
      <c r="H325" s="3"/>
      <c r="I325" s="3"/>
      <c r="J325" s="3"/>
      <c r="K325" s="3"/>
      <c r="L325" s="3"/>
      <c r="M325" s="3" t="s">
        <v>846</v>
      </c>
      <c r="N325" s="3" t="s">
        <v>2703</v>
      </c>
    </row>
    <row r="326" spans="1:14" hidden="1" outlineLevel="1" x14ac:dyDescent="0.35">
      <c r="A326" s="3" t="s">
        <v>694</v>
      </c>
      <c r="B326" s="3"/>
      <c r="C326" s="16"/>
      <c r="D326" s="3"/>
      <c r="E326" s="3"/>
      <c r="F326" s="3"/>
      <c r="G326" s="3" t="s">
        <v>1380</v>
      </c>
      <c r="H326" s="3"/>
      <c r="I326" s="3"/>
      <c r="J326" s="3"/>
      <c r="K326" s="3"/>
      <c r="L326" s="3"/>
      <c r="M326" s="3" t="s">
        <v>848</v>
      </c>
      <c r="N326" s="3" t="s">
        <v>1171</v>
      </c>
    </row>
    <row r="327" spans="1:14" x14ac:dyDescent="0.35">
      <c r="A327" s="4">
        <v>1.9</v>
      </c>
      <c r="B327" s="4"/>
      <c r="C327" s="17">
        <v>1.8</v>
      </c>
      <c r="D327" s="4"/>
      <c r="E327" s="4"/>
      <c r="F327" s="4"/>
      <c r="G327" s="4"/>
      <c r="H327" s="4"/>
      <c r="I327" s="4"/>
      <c r="J327" s="4"/>
      <c r="K327" s="4"/>
      <c r="L327" s="4"/>
      <c r="M327" s="4" t="s">
        <v>2704</v>
      </c>
      <c r="N327" s="5"/>
    </row>
    <row r="328" spans="1:14" x14ac:dyDescent="0.35">
      <c r="A328" s="2">
        <v>1.1000000000000001</v>
      </c>
      <c r="B328" s="2"/>
      <c r="C328" s="15"/>
      <c r="D328" s="2"/>
      <c r="E328" s="2"/>
      <c r="F328" s="2"/>
      <c r="G328" s="2"/>
      <c r="H328" s="2"/>
      <c r="I328" s="2"/>
      <c r="J328" s="2"/>
      <c r="K328" s="2"/>
      <c r="L328" s="2"/>
      <c r="M328" s="2" t="s">
        <v>850</v>
      </c>
      <c r="N328" s="5"/>
    </row>
    <row r="329" spans="1:14" x14ac:dyDescent="0.35">
      <c r="A329" s="2" t="s">
        <v>773</v>
      </c>
      <c r="B329" s="2"/>
      <c r="C329" s="15"/>
      <c r="D329" s="2"/>
      <c r="E329" s="2"/>
      <c r="F329" s="2"/>
      <c r="G329" s="2"/>
      <c r="H329" s="2"/>
      <c r="I329" s="2"/>
      <c r="J329" s="2"/>
      <c r="K329" s="2"/>
      <c r="L329" s="2"/>
      <c r="M329" s="2" t="s">
        <v>852</v>
      </c>
      <c r="N329" s="5"/>
    </row>
    <row r="330" spans="1:14" x14ac:dyDescent="0.35">
      <c r="A330" s="3" t="s">
        <v>775</v>
      </c>
      <c r="B330" s="3"/>
      <c r="C330" s="16"/>
      <c r="D330" s="3"/>
      <c r="E330" s="3"/>
      <c r="F330" s="3"/>
      <c r="G330" s="3"/>
      <c r="H330" s="3"/>
      <c r="I330" s="3"/>
      <c r="J330" s="3"/>
      <c r="K330" s="3"/>
      <c r="L330" s="3"/>
      <c r="M330" s="3" t="s">
        <v>854</v>
      </c>
      <c r="N330" s="5"/>
    </row>
    <row r="331" spans="1:14" x14ac:dyDescent="0.35">
      <c r="A331" s="3" t="s">
        <v>791</v>
      </c>
      <c r="B331" s="3"/>
      <c r="C331" s="16"/>
      <c r="D331" s="3"/>
      <c r="E331" s="3"/>
      <c r="F331" s="3"/>
      <c r="G331" s="3"/>
      <c r="H331" s="3"/>
      <c r="I331" s="3"/>
      <c r="J331" s="3"/>
      <c r="K331" s="3"/>
      <c r="L331" s="3"/>
      <c r="M331" s="3" t="s">
        <v>856</v>
      </c>
      <c r="N331" s="5"/>
    </row>
    <row r="332" spans="1:14" x14ac:dyDescent="0.35">
      <c r="A332" s="3" t="s">
        <v>793</v>
      </c>
      <c r="B332" s="3"/>
      <c r="C332" s="16"/>
      <c r="D332" s="3"/>
      <c r="E332" s="3"/>
      <c r="F332" s="3"/>
      <c r="G332" s="3"/>
      <c r="H332" s="3"/>
      <c r="I332" s="3"/>
      <c r="J332" s="3"/>
      <c r="K332" s="3"/>
      <c r="L332" s="3"/>
      <c r="M332" s="3" t="s">
        <v>858</v>
      </c>
      <c r="N332" s="5"/>
    </row>
    <row r="333" spans="1:14" x14ac:dyDescent="0.35">
      <c r="A333" s="3" t="s">
        <v>795</v>
      </c>
      <c r="B333" s="3"/>
      <c r="C333" s="16"/>
      <c r="D333" s="3"/>
      <c r="E333" s="3"/>
      <c r="F333" s="3"/>
      <c r="G333" s="3"/>
      <c r="H333" s="3"/>
      <c r="I333" s="3"/>
      <c r="J333" s="3"/>
      <c r="K333" s="3"/>
      <c r="L333" s="3"/>
      <c r="M333" s="3" t="s">
        <v>860</v>
      </c>
      <c r="N333" s="5"/>
    </row>
    <row r="334" spans="1:14" x14ac:dyDescent="0.35">
      <c r="A334" s="3" t="s">
        <v>805</v>
      </c>
      <c r="B334" s="3"/>
      <c r="C334" s="16"/>
      <c r="D334" s="3"/>
      <c r="E334" s="3"/>
      <c r="F334" s="3"/>
      <c r="G334" s="3"/>
      <c r="H334" s="3"/>
      <c r="I334" s="3"/>
      <c r="J334" s="3"/>
      <c r="K334" s="3"/>
      <c r="L334" s="3"/>
      <c r="M334" s="3" t="s">
        <v>862</v>
      </c>
      <c r="N334" s="5"/>
    </row>
    <row r="335" spans="1:14" x14ac:dyDescent="0.35">
      <c r="A335" s="3" t="s">
        <v>807</v>
      </c>
      <c r="B335" s="3"/>
      <c r="C335" s="16"/>
      <c r="D335" s="3"/>
      <c r="E335" s="3"/>
      <c r="F335" s="3"/>
      <c r="G335" s="3"/>
      <c r="H335" s="3"/>
      <c r="I335" s="3"/>
      <c r="J335" s="3"/>
      <c r="K335" s="3"/>
      <c r="L335" s="3"/>
      <c r="M335" s="3" t="s">
        <v>864</v>
      </c>
      <c r="N335" s="3" t="s">
        <v>2705</v>
      </c>
    </row>
    <row r="336" spans="1:14" x14ac:dyDescent="0.35">
      <c r="A336" s="3" t="s">
        <v>2706</v>
      </c>
      <c r="B336" s="3"/>
      <c r="C336" s="16"/>
      <c r="D336" s="3"/>
      <c r="E336" s="3"/>
      <c r="F336" s="3"/>
      <c r="G336" s="3"/>
      <c r="H336" s="3"/>
      <c r="I336" s="3"/>
      <c r="J336" s="3"/>
      <c r="K336" s="3"/>
      <c r="L336" s="3"/>
      <c r="M336" s="3" t="s">
        <v>866</v>
      </c>
      <c r="N336" s="5"/>
    </row>
    <row r="337" spans="1:14" x14ac:dyDescent="0.35">
      <c r="A337" s="3" t="s">
        <v>2707</v>
      </c>
      <c r="B337" s="3"/>
      <c r="C337" s="16"/>
      <c r="D337" s="3"/>
      <c r="E337" s="3"/>
      <c r="F337" s="3"/>
      <c r="G337" s="3"/>
      <c r="H337" s="3"/>
      <c r="I337" s="3"/>
      <c r="J337" s="3"/>
      <c r="K337" s="3"/>
      <c r="L337" s="3"/>
      <c r="M337" s="3" t="s">
        <v>868</v>
      </c>
      <c r="N337" s="5"/>
    </row>
    <row r="338" spans="1:14" x14ac:dyDescent="0.35">
      <c r="A338" s="2" t="s">
        <v>809</v>
      </c>
      <c r="B338" s="2"/>
      <c r="C338" s="15"/>
      <c r="D338" s="2"/>
      <c r="E338" s="2"/>
      <c r="F338" s="2"/>
      <c r="G338" s="2"/>
      <c r="H338" s="2"/>
      <c r="I338" s="2"/>
      <c r="J338" s="2"/>
      <c r="K338" s="2"/>
      <c r="L338" s="2"/>
      <c r="M338" s="2" t="s">
        <v>870</v>
      </c>
      <c r="N338" s="5"/>
    </row>
    <row r="339" spans="1:14" x14ac:dyDescent="0.35">
      <c r="A339" s="3" t="s">
        <v>811</v>
      </c>
      <c r="B339" s="3"/>
      <c r="C339" s="16"/>
      <c r="D339" s="3"/>
      <c r="E339" s="3"/>
      <c r="F339" s="3"/>
      <c r="G339" s="3"/>
      <c r="H339" s="3"/>
      <c r="I339" s="3"/>
      <c r="J339" s="3"/>
      <c r="K339" s="3"/>
      <c r="L339" s="3"/>
      <c r="M339" s="3" t="s">
        <v>872</v>
      </c>
      <c r="N339" s="3" t="s">
        <v>1229</v>
      </c>
    </row>
    <row r="340" spans="1:14" x14ac:dyDescent="0.35">
      <c r="A340" s="3" t="s">
        <v>820</v>
      </c>
      <c r="B340" s="3"/>
      <c r="C340" s="16"/>
      <c r="D340" s="3"/>
      <c r="E340" s="3"/>
      <c r="F340" s="3"/>
      <c r="G340" s="3"/>
      <c r="H340" s="3"/>
      <c r="I340" s="3"/>
      <c r="J340" s="3"/>
      <c r="K340" s="3"/>
      <c r="L340" s="3"/>
      <c r="M340" s="3" t="s">
        <v>874</v>
      </c>
      <c r="N340" s="3" t="s">
        <v>1171</v>
      </c>
    </row>
    <row r="341" spans="1:14" x14ac:dyDescent="0.35">
      <c r="A341" s="3" t="s">
        <v>822</v>
      </c>
      <c r="B341" s="3"/>
      <c r="C341" s="16"/>
      <c r="D341" s="3"/>
      <c r="E341" s="3"/>
      <c r="F341" s="3"/>
      <c r="G341" s="3"/>
      <c r="H341" s="3"/>
      <c r="I341" s="3"/>
      <c r="J341" s="3"/>
      <c r="K341" s="3"/>
      <c r="L341" s="3"/>
      <c r="M341" s="3" t="s">
        <v>876</v>
      </c>
      <c r="N341" s="3" t="s">
        <v>1229</v>
      </c>
    </row>
    <row r="342" spans="1:14" x14ac:dyDescent="0.35">
      <c r="A342" s="3" t="s">
        <v>823</v>
      </c>
      <c r="B342" s="3"/>
      <c r="C342" s="16"/>
      <c r="D342" s="3"/>
      <c r="E342" s="3"/>
      <c r="F342" s="3"/>
      <c r="G342" s="3"/>
      <c r="H342" s="3"/>
      <c r="I342" s="3"/>
      <c r="J342" s="3"/>
      <c r="K342" s="3"/>
      <c r="L342" s="3"/>
      <c r="M342" s="3" t="s">
        <v>878</v>
      </c>
      <c r="N342" s="3" t="s">
        <v>1171</v>
      </c>
    </row>
    <row r="343" spans="1:14" x14ac:dyDescent="0.35">
      <c r="A343" s="3" t="s">
        <v>829</v>
      </c>
      <c r="B343" s="3"/>
      <c r="C343" s="16"/>
      <c r="D343" s="3"/>
      <c r="E343" s="3"/>
      <c r="F343" s="3"/>
      <c r="G343" s="3"/>
      <c r="H343" s="3"/>
      <c r="I343" s="3"/>
      <c r="J343" s="3"/>
      <c r="K343" s="3"/>
      <c r="L343" s="3"/>
      <c r="M343" s="3" t="s">
        <v>876</v>
      </c>
      <c r="N343" s="5"/>
    </row>
    <row r="344" spans="1:14" x14ac:dyDescent="0.35">
      <c r="A344" s="3" t="s">
        <v>831</v>
      </c>
      <c r="B344" s="3"/>
      <c r="C344" s="16"/>
      <c r="D344" s="3"/>
      <c r="E344" s="3"/>
      <c r="F344" s="3"/>
      <c r="G344" s="3"/>
      <c r="H344" s="3"/>
      <c r="I344" s="3"/>
      <c r="J344" s="3"/>
      <c r="K344" s="3"/>
      <c r="L344" s="3"/>
      <c r="M344" s="3" t="s">
        <v>881</v>
      </c>
      <c r="N344" s="5"/>
    </row>
    <row r="345" spans="1:14" x14ac:dyDescent="0.35">
      <c r="A345" s="2" t="s">
        <v>833</v>
      </c>
      <c r="B345" s="2"/>
      <c r="C345" s="15"/>
      <c r="D345" s="2"/>
      <c r="E345" s="2"/>
      <c r="F345" s="2"/>
      <c r="G345" s="2"/>
      <c r="H345" s="2"/>
      <c r="I345" s="2"/>
      <c r="J345" s="2"/>
      <c r="K345" s="2"/>
      <c r="L345" s="2"/>
      <c r="M345" s="2" t="s">
        <v>883</v>
      </c>
      <c r="N345" s="5"/>
    </row>
    <row r="346" spans="1:14" x14ac:dyDescent="0.35">
      <c r="A346" s="2" t="s">
        <v>835</v>
      </c>
      <c r="B346" s="2"/>
      <c r="C346" s="15"/>
      <c r="D346" s="2"/>
      <c r="E346" s="2"/>
      <c r="F346" s="2"/>
      <c r="G346" s="2"/>
      <c r="H346" s="2"/>
      <c r="I346" s="2"/>
      <c r="J346" s="2"/>
      <c r="K346" s="2"/>
      <c r="L346" s="2"/>
      <c r="M346" s="2" t="s">
        <v>885</v>
      </c>
      <c r="N346" s="5"/>
    </row>
    <row r="347" spans="1:14" x14ac:dyDescent="0.35">
      <c r="A347" s="3" t="s">
        <v>837</v>
      </c>
      <c r="B347" s="3"/>
      <c r="C347" s="16"/>
      <c r="D347" s="3"/>
      <c r="E347" s="3"/>
      <c r="F347" s="3"/>
      <c r="G347" s="3"/>
      <c r="H347" s="3"/>
      <c r="I347" s="3"/>
      <c r="J347" s="3"/>
      <c r="K347" s="3"/>
      <c r="L347" s="3"/>
      <c r="M347" s="3" t="s">
        <v>3206</v>
      </c>
      <c r="N347" s="3" t="s">
        <v>1171</v>
      </c>
    </row>
    <row r="348" spans="1:14" x14ac:dyDescent="0.35">
      <c r="A348" s="3" t="s">
        <v>839</v>
      </c>
      <c r="B348" s="3"/>
      <c r="C348" s="16"/>
      <c r="D348" s="3"/>
      <c r="E348" s="3"/>
      <c r="F348" s="3"/>
      <c r="G348" s="3"/>
      <c r="H348" s="3"/>
      <c r="I348" s="3"/>
      <c r="J348" s="3"/>
      <c r="K348" s="3"/>
      <c r="L348" s="3"/>
      <c r="M348" s="3" t="s">
        <v>3207</v>
      </c>
      <c r="N348" s="3" t="s">
        <v>1171</v>
      </c>
    </row>
    <row r="349" spans="1:14" x14ac:dyDescent="0.35">
      <c r="A349" s="3" t="s">
        <v>841</v>
      </c>
      <c r="B349" s="3"/>
      <c r="C349" s="16"/>
      <c r="D349" s="3"/>
      <c r="E349" s="3"/>
      <c r="F349" s="3"/>
      <c r="G349" s="3"/>
      <c r="H349" s="3"/>
      <c r="I349" s="3"/>
      <c r="J349" s="3"/>
      <c r="K349" s="3"/>
      <c r="L349" s="3"/>
      <c r="M349" s="3" t="s">
        <v>3208</v>
      </c>
      <c r="N349" s="3" t="s">
        <v>1171</v>
      </c>
    </row>
    <row r="350" spans="1:14" x14ac:dyDescent="0.35">
      <c r="A350" s="3" t="s">
        <v>843</v>
      </c>
      <c r="B350" s="3"/>
      <c r="C350" s="16"/>
      <c r="D350" s="3"/>
      <c r="E350" s="3"/>
      <c r="F350" s="3"/>
      <c r="G350" s="3"/>
      <c r="H350" s="3"/>
      <c r="I350" s="3"/>
      <c r="J350" s="3"/>
      <c r="K350" s="3"/>
      <c r="L350" s="3"/>
      <c r="M350" s="3" t="s">
        <v>3209</v>
      </c>
      <c r="N350" s="3" t="s">
        <v>1171</v>
      </c>
    </row>
    <row r="351" spans="1:14" x14ac:dyDescent="0.35">
      <c r="A351" s="3" t="s">
        <v>2708</v>
      </c>
      <c r="B351" s="3"/>
      <c r="C351" s="16"/>
      <c r="D351" s="3"/>
      <c r="E351" s="3"/>
      <c r="F351" s="3"/>
      <c r="G351" s="3"/>
      <c r="H351" s="3"/>
      <c r="I351" s="3"/>
      <c r="J351" s="3"/>
      <c r="K351" s="3"/>
      <c r="L351" s="3"/>
      <c r="M351" s="3" t="s">
        <v>3210</v>
      </c>
      <c r="N351" s="3" t="s">
        <v>1171</v>
      </c>
    </row>
    <row r="352" spans="1:14" x14ac:dyDescent="0.35">
      <c r="A352" s="2" t="s">
        <v>845</v>
      </c>
      <c r="B352" s="2"/>
      <c r="C352" s="15"/>
      <c r="D352" s="2"/>
      <c r="E352" s="2"/>
      <c r="F352" s="2"/>
      <c r="G352" s="2"/>
      <c r="H352" s="2"/>
      <c r="I352" s="2"/>
      <c r="J352" s="2"/>
      <c r="K352" s="2"/>
      <c r="L352" s="2"/>
      <c r="M352" s="2" t="s">
        <v>897</v>
      </c>
      <c r="N352" s="2" t="s">
        <v>1171</v>
      </c>
    </row>
    <row r="353" spans="1:14" x14ac:dyDescent="0.35">
      <c r="A353" s="3" t="s">
        <v>2709</v>
      </c>
      <c r="B353" s="3"/>
      <c r="C353" s="16"/>
      <c r="D353" s="3"/>
      <c r="E353" s="3"/>
      <c r="F353" s="3"/>
      <c r="G353" s="3"/>
      <c r="H353" s="3"/>
      <c r="I353" s="3"/>
      <c r="J353" s="3"/>
      <c r="K353" s="3"/>
      <c r="L353" s="3"/>
      <c r="M353" s="3" t="s">
        <v>3211</v>
      </c>
      <c r="N353" s="3" t="s">
        <v>1171</v>
      </c>
    </row>
    <row r="354" spans="1:14" x14ac:dyDescent="0.35">
      <c r="A354" s="3" t="s">
        <v>2710</v>
      </c>
      <c r="B354" s="3"/>
      <c r="C354" s="16"/>
      <c r="D354" s="3"/>
      <c r="E354" s="3"/>
      <c r="F354" s="3"/>
      <c r="G354" s="3"/>
      <c r="H354" s="3"/>
      <c r="I354" s="3"/>
      <c r="J354" s="3"/>
      <c r="K354" s="3"/>
      <c r="L354" s="3"/>
      <c r="M354" s="3" t="s">
        <v>3212</v>
      </c>
      <c r="N354" s="3" t="s">
        <v>1171</v>
      </c>
    </row>
    <row r="355" spans="1:14" x14ac:dyDescent="0.35">
      <c r="A355" s="3" t="s">
        <v>2711</v>
      </c>
      <c r="B355" s="3"/>
      <c r="C355" s="16"/>
      <c r="D355" s="3"/>
      <c r="E355" s="3"/>
      <c r="F355" s="3"/>
      <c r="G355" s="3"/>
      <c r="H355" s="3"/>
      <c r="I355" s="3"/>
      <c r="J355" s="3"/>
      <c r="K355" s="3"/>
      <c r="L355" s="3"/>
      <c r="M355" s="3" t="s">
        <v>3213</v>
      </c>
      <c r="N355" s="3" t="s">
        <v>1171</v>
      </c>
    </row>
    <row r="356" spans="1:14" x14ac:dyDescent="0.35">
      <c r="A356" s="3" t="s">
        <v>2712</v>
      </c>
      <c r="B356" s="3"/>
      <c r="C356" s="16"/>
      <c r="D356" s="3"/>
      <c r="E356" s="3"/>
      <c r="F356" s="3"/>
      <c r="G356" s="3"/>
      <c r="H356" s="3"/>
      <c r="I356" s="3"/>
      <c r="J356" s="3"/>
      <c r="K356" s="3"/>
      <c r="L356" s="3"/>
      <c r="M356" s="3" t="s">
        <v>3214</v>
      </c>
      <c r="N356" s="3" t="s">
        <v>1171</v>
      </c>
    </row>
    <row r="357" spans="1:14" x14ac:dyDescent="0.35">
      <c r="A357" s="3" t="s">
        <v>2713</v>
      </c>
      <c r="B357" s="3"/>
      <c r="C357" s="16"/>
      <c r="D357" s="3"/>
      <c r="E357" s="3"/>
      <c r="F357" s="3"/>
      <c r="G357" s="3"/>
      <c r="H357" s="3"/>
      <c r="I357" s="3"/>
      <c r="J357" s="3"/>
      <c r="K357" s="3"/>
      <c r="L357" s="3"/>
      <c r="M357" s="3" t="s">
        <v>3215</v>
      </c>
      <c r="N357" s="5"/>
    </row>
    <row r="358" spans="1:14" x14ac:dyDescent="0.35">
      <c r="A358" s="3" t="s">
        <v>2714</v>
      </c>
      <c r="B358" s="3"/>
      <c r="C358" s="16"/>
      <c r="D358" s="3"/>
      <c r="E358" s="3"/>
      <c r="F358" s="3"/>
      <c r="G358" s="3"/>
      <c r="H358" s="3"/>
      <c r="I358" s="3"/>
      <c r="J358" s="3"/>
      <c r="K358" s="3"/>
      <c r="L358" s="3"/>
      <c r="M358" s="3" t="s">
        <v>3216</v>
      </c>
      <c r="N358" s="5"/>
    </row>
    <row r="359" spans="1:14" x14ac:dyDescent="0.35">
      <c r="A359" s="3" t="s">
        <v>2715</v>
      </c>
      <c r="B359" s="3"/>
      <c r="C359" s="16"/>
      <c r="D359" s="3"/>
      <c r="E359" s="3"/>
      <c r="F359" s="3"/>
      <c r="G359" s="3"/>
      <c r="H359" s="3"/>
      <c r="I359" s="3"/>
      <c r="J359" s="3"/>
      <c r="K359" s="3"/>
      <c r="L359" s="3"/>
      <c r="M359" s="3" t="s">
        <v>3217</v>
      </c>
      <c r="N359" s="5"/>
    </row>
    <row r="360" spans="1:14" x14ac:dyDescent="0.35">
      <c r="A360" s="3" t="s">
        <v>2716</v>
      </c>
      <c r="B360" s="3"/>
      <c r="C360" s="16"/>
      <c r="D360" s="3"/>
      <c r="E360" s="3"/>
      <c r="F360" s="3"/>
      <c r="G360" s="3"/>
      <c r="H360" s="3"/>
      <c r="I360" s="3"/>
      <c r="J360" s="3"/>
      <c r="K360" s="3"/>
      <c r="L360" s="3"/>
      <c r="M360" s="3" t="s">
        <v>3218</v>
      </c>
      <c r="N360" s="5"/>
    </row>
    <row r="361" spans="1:14" x14ac:dyDescent="0.35">
      <c r="A361" s="3" t="s">
        <v>2717</v>
      </c>
      <c r="B361" s="3"/>
      <c r="C361" s="16"/>
      <c r="D361" s="3"/>
      <c r="E361" s="3"/>
      <c r="F361" s="3"/>
      <c r="G361" s="3"/>
      <c r="H361" s="3"/>
      <c r="I361" s="3"/>
      <c r="J361" s="3"/>
      <c r="K361" s="3"/>
      <c r="L361" s="3"/>
      <c r="M361" s="3" t="s">
        <v>3219</v>
      </c>
      <c r="N361" s="5"/>
    </row>
    <row r="362" spans="1:14" x14ac:dyDescent="0.35">
      <c r="A362" s="3" t="s">
        <v>2718</v>
      </c>
      <c r="B362" s="3"/>
      <c r="C362" s="16"/>
      <c r="D362" s="3"/>
      <c r="E362" s="3"/>
      <c r="F362" s="3"/>
      <c r="G362" s="3"/>
      <c r="H362" s="3"/>
      <c r="I362" s="3"/>
      <c r="J362" s="3"/>
      <c r="K362" s="3"/>
      <c r="L362" s="3"/>
      <c r="M362" s="3" t="s">
        <v>3220</v>
      </c>
      <c r="N362" s="5"/>
    </row>
    <row r="363" spans="1:14" x14ac:dyDescent="0.35">
      <c r="A363" s="3" t="s">
        <v>2719</v>
      </c>
      <c r="B363" s="3"/>
      <c r="C363" s="16"/>
      <c r="D363" s="3"/>
      <c r="E363" s="3"/>
      <c r="F363" s="3"/>
      <c r="G363" s="3"/>
      <c r="H363" s="3"/>
      <c r="I363" s="3"/>
      <c r="J363" s="3"/>
      <c r="K363" s="3"/>
      <c r="L363" s="3"/>
      <c r="M363" s="3" t="s">
        <v>3221</v>
      </c>
      <c r="N363" s="5"/>
    </row>
    <row r="364" spans="1:14" x14ac:dyDescent="0.35">
      <c r="A364" s="3" t="s">
        <v>2720</v>
      </c>
      <c r="B364" s="3"/>
      <c r="C364" s="16"/>
      <c r="D364" s="3"/>
      <c r="E364" s="3"/>
      <c r="F364" s="3"/>
      <c r="G364" s="3"/>
      <c r="H364" s="3"/>
      <c r="I364" s="3"/>
      <c r="J364" s="3"/>
      <c r="K364" s="3"/>
      <c r="L364" s="3"/>
      <c r="M364" s="3" t="s">
        <v>3222</v>
      </c>
      <c r="N364" s="5"/>
    </row>
    <row r="365" spans="1:14" x14ac:dyDescent="0.35">
      <c r="A365" s="2" t="s">
        <v>847</v>
      </c>
      <c r="B365" s="2"/>
      <c r="C365" s="15"/>
      <c r="D365" s="2"/>
      <c r="E365" s="2"/>
      <c r="F365" s="2"/>
      <c r="G365" s="2"/>
      <c r="H365" s="2"/>
      <c r="I365" s="2"/>
      <c r="J365" s="2"/>
      <c r="K365" s="2"/>
      <c r="L365" s="2"/>
      <c r="M365" s="2" t="s">
        <v>923</v>
      </c>
      <c r="N365" s="2" t="s">
        <v>1171</v>
      </c>
    </row>
    <row r="366" spans="1:14" x14ac:dyDescent="0.35">
      <c r="A366" s="2" t="s">
        <v>2721</v>
      </c>
      <c r="B366" s="2"/>
      <c r="C366" s="15"/>
      <c r="D366" s="2"/>
      <c r="E366" s="2"/>
      <c r="F366" s="2"/>
      <c r="G366" s="2"/>
      <c r="H366" s="2"/>
      <c r="I366" s="2"/>
      <c r="J366" s="2"/>
      <c r="K366" s="2"/>
      <c r="L366" s="2"/>
      <c r="M366" s="2" t="s">
        <v>3223</v>
      </c>
      <c r="N366" s="5"/>
    </row>
    <row r="367" spans="1:14" x14ac:dyDescent="0.35">
      <c r="A367" s="3" t="s">
        <v>2722</v>
      </c>
      <c r="B367" s="3"/>
      <c r="C367" s="16"/>
      <c r="D367" s="3"/>
      <c r="E367" s="3"/>
      <c r="F367" s="3"/>
      <c r="G367" s="3"/>
      <c r="H367" s="3"/>
      <c r="I367" s="3"/>
      <c r="J367" s="3"/>
      <c r="K367" s="3"/>
      <c r="L367" s="3"/>
      <c r="M367" s="3" t="s">
        <v>3224</v>
      </c>
      <c r="N367" s="5"/>
    </row>
    <row r="368" spans="1:14" x14ac:dyDescent="0.35">
      <c r="A368" s="3" t="s">
        <v>2723</v>
      </c>
      <c r="B368" s="3"/>
      <c r="C368" s="16"/>
      <c r="D368" s="3"/>
      <c r="E368" s="3"/>
      <c r="F368" s="3"/>
      <c r="G368" s="3"/>
      <c r="H368" s="3"/>
      <c r="I368" s="3"/>
      <c r="J368" s="3"/>
      <c r="K368" s="3"/>
      <c r="L368" s="3"/>
      <c r="M368" s="3" t="s">
        <v>3225</v>
      </c>
      <c r="N368" s="5"/>
    </row>
    <row r="369" spans="1:14" x14ac:dyDescent="0.35">
      <c r="A369" s="3" t="s">
        <v>2724</v>
      </c>
      <c r="B369" s="3"/>
      <c r="C369" s="16"/>
      <c r="D369" s="3"/>
      <c r="E369" s="3"/>
      <c r="F369" s="3"/>
      <c r="G369" s="3"/>
      <c r="H369" s="3"/>
      <c r="I369" s="3"/>
      <c r="J369" s="3"/>
      <c r="K369" s="3"/>
      <c r="L369" s="3"/>
      <c r="M369" s="3" t="s">
        <v>3226</v>
      </c>
      <c r="N369" s="5"/>
    </row>
    <row r="370" spans="1:14" x14ac:dyDescent="0.35">
      <c r="A370" s="3" t="s">
        <v>2725</v>
      </c>
      <c r="B370" s="3"/>
      <c r="C370" s="16"/>
      <c r="D370" s="3"/>
      <c r="E370" s="3"/>
      <c r="F370" s="3"/>
      <c r="G370" s="3"/>
      <c r="H370" s="3"/>
      <c r="I370" s="3"/>
      <c r="J370" s="3"/>
      <c r="K370" s="3"/>
      <c r="L370" s="3"/>
      <c r="M370" s="3" t="s">
        <v>3227</v>
      </c>
      <c r="N370" s="5"/>
    </row>
    <row r="371" spans="1:14" x14ac:dyDescent="0.35">
      <c r="A371" s="3" t="s">
        <v>2726</v>
      </c>
      <c r="B371" s="3"/>
      <c r="C371" s="16"/>
      <c r="D371" s="3"/>
      <c r="E371" s="3"/>
      <c r="F371" s="3"/>
      <c r="G371" s="3"/>
      <c r="H371" s="3"/>
      <c r="I371" s="3"/>
      <c r="J371" s="3"/>
      <c r="K371" s="3"/>
      <c r="L371" s="3"/>
      <c r="M371" s="3" t="s">
        <v>3228</v>
      </c>
      <c r="N371" s="5"/>
    </row>
    <row r="372" spans="1:14" x14ac:dyDescent="0.35">
      <c r="A372" s="2" t="s">
        <v>2727</v>
      </c>
      <c r="B372" s="2"/>
      <c r="C372" s="15"/>
      <c r="D372" s="2"/>
      <c r="E372" s="2"/>
      <c r="F372" s="2"/>
      <c r="G372" s="2"/>
      <c r="H372" s="2"/>
      <c r="I372" s="2"/>
      <c r="J372" s="2"/>
      <c r="K372" s="2"/>
      <c r="L372" s="2"/>
      <c r="M372" s="2" t="s">
        <v>937</v>
      </c>
      <c r="N372" s="5"/>
    </row>
    <row r="373" spans="1:14" x14ac:dyDescent="0.35">
      <c r="A373" s="3" t="s">
        <v>2728</v>
      </c>
      <c r="B373" s="3"/>
      <c r="C373" s="16"/>
      <c r="D373" s="3"/>
      <c r="E373" s="3"/>
      <c r="F373" s="3"/>
      <c r="G373" s="3"/>
      <c r="H373" s="3"/>
      <c r="I373" s="3"/>
      <c r="J373" s="3"/>
      <c r="K373" s="3"/>
      <c r="L373" s="3"/>
      <c r="M373" s="3" t="s">
        <v>3229</v>
      </c>
      <c r="N373" s="5"/>
    </row>
    <row r="374" spans="1:14" x14ac:dyDescent="0.35">
      <c r="A374" s="3" t="s">
        <v>2729</v>
      </c>
      <c r="B374" s="3"/>
      <c r="C374" s="16"/>
      <c r="D374" s="3"/>
      <c r="E374" s="3"/>
      <c r="F374" s="3"/>
      <c r="G374" s="3"/>
      <c r="H374" s="3"/>
      <c r="I374" s="3"/>
      <c r="J374" s="3"/>
      <c r="K374" s="3"/>
      <c r="L374" s="3"/>
      <c r="M374" s="3" t="s">
        <v>3230</v>
      </c>
      <c r="N374" s="5"/>
    </row>
    <row r="375" spans="1:14" x14ac:dyDescent="0.35">
      <c r="A375" s="3" t="s">
        <v>2730</v>
      </c>
      <c r="B375" s="3"/>
      <c r="C375" s="16"/>
      <c r="D375" s="3"/>
      <c r="E375" s="3"/>
      <c r="F375" s="3"/>
      <c r="G375" s="3"/>
      <c r="H375" s="3"/>
      <c r="I375" s="3"/>
      <c r="J375" s="3"/>
      <c r="K375" s="3"/>
      <c r="L375" s="3"/>
      <c r="M375" s="3" t="s">
        <v>3231</v>
      </c>
      <c r="N375" s="5"/>
    </row>
    <row r="376" spans="1:14" x14ac:dyDescent="0.35">
      <c r="A376" s="3" t="s">
        <v>2731</v>
      </c>
      <c r="B376" s="3"/>
      <c r="C376" s="16"/>
      <c r="D376" s="3"/>
      <c r="E376" s="3"/>
      <c r="F376" s="3"/>
      <c r="G376" s="3"/>
      <c r="H376" s="3"/>
      <c r="I376" s="3"/>
      <c r="J376" s="3"/>
      <c r="K376" s="3"/>
      <c r="L376" s="3"/>
      <c r="M376" s="3" t="s">
        <v>3232</v>
      </c>
      <c r="N376" s="5"/>
    </row>
    <row r="377" spans="1:14" x14ac:dyDescent="0.35">
      <c r="A377" s="3" t="s">
        <v>2732</v>
      </c>
      <c r="B377" s="3"/>
      <c r="C377" s="16"/>
      <c r="D377" s="3"/>
      <c r="E377" s="3"/>
      <c r="F377" s="3"/>
      <c r="G377" s="3"/>
      <c r="H377" s="3"/>
      <c r="I377" s="3"/>
      <c r="J377" s="3"/>
      <c r="K377" s="3"/>
      <c r="L377" s="3"/>
      <c r="M377" s="3" t="s">
        <v>3233</v>
      </c>
      <c r="N377" s="5"/>
    </row>
    <row r="378" spans="1:14" x14ac:dyDescent="0.35">
      <c r="A378" s="2" t="s">
        <v>2733</v>
      </c>
      <c r="B378" s="2"/>
      <c r="C378" s="15"/>
      <c r="D378" s="2"/>
      <c r="E378" s="2"/>
      <c r="F378" s="2"/>
      <c r="G378" s="2"/>
      <c r="H378" s="2"/>
      <c r="I378" s="2"/>
      <c r="J378" s="2"/>
      <c r="K378" s="2"/>
      <c r="L378" s="2"/>
      <c r="M378" s="2" t="s">
        <v>949</v>
      </c>
      <c r="N378" s="5"/>
    </row>
    <row r="379" spans="1:14" x14ac:dyDescent="0.35">
      <c r="A379" s="3" t="s">
        <v>2734</v>
      </c>
      <c r="B379" s="3"/>
      <c r="C379" s="16"/>
      <c r="D379" s="3"/>
      <c r="E379" s="3"/>
      <c r="F379" s="3"/>
      <c r="G379" s="3"/>
      <c r="H379" s="3"/>
      <c r="I379" s="3"/>
      <c r="J379" s="3"/>
      <c r="K379" s="3"/>
      <c r="L379" s="3"/>
      <c r="M379" s="3" t="s">
        <v>3234</v>
      </c>
      <c r="N379" s="5"/>
    </row>
    <row r="380" spans="1:14" x14ac:dyDescent="0.35">
      <c r="A380" s="3" t="s">
        <v>2735</v>
      </c>
      <c r="B380" s="3"/>
      <c r="C380" s="16"/>
      <c r="D380" s="3"/>
      <c r="E380" s="3"/>
      <c r="F380" s="3"/>
      <c r="G380" s="3"/>
      <c r="H380" s="3"/>
      <c r="I380" s="3"/>
      <c r="J380" s="3"/>
      <c r="K380" s="3"/>
      <c r="L380" s="3"/>
      <c r="M380" s="3" t="s">
        <v>3235</v>
      </c>
      <c r="N380" s="5"/>
    </row>
    <row r="381" spans="1:14" x14ac:dyDescent="0.35">
      <c r="A381" s="3" t="s">
        <v>2736</v>
      </c>
      <c r="B381" s="3"/>
      <c r="C381" s="16"/>
      <c r="D381" s="3"/>
      <c r="E381" s="3"/>
      <c r="F381" s="3"/>
      <c r="G381" s="3"/>
      <c r="H381" s="3"/>
      <c r="I381" s="3"/>
      <c r="J381" s="3"/>
      <c r="K381" s="3"/>
      <c r="L381" s="3"/>
      <c r="M381" s="3" t="s">
        <v>3236</v>
      </c>
      <c r="N381" s="5"/>
    </row>
    <row r="382" spans="1:14" x14ac:dyDescent="0.35">
      <c r="A382" s="3" t="s">
        <v>2737</v>
      </c>
      <c r="B382" s="3"/>
      <c r="C382" s="16"/>
      <c r="D382" s="3"/>
      <c r="E382" s="3"/>
      <c r="F382" s="3"/>
      <c r="G382" s="3"/>
      <c r="H382" s="3"/>
      <c r="I382" s="3"/>
      <c r="J382" s="3"/>
      <c r="K382" s="3"/>
      <c r="L382" s="3"/>
      <c r="M382" s="3" t="s">
        <v>3237</v>
      </c>
      <c r="N382" s="5"/>
    </row>
    <row r="383" spans="1:14" x14ac:dyDescent="0.35">
      <c r="A383" s="3" t="s">
        <v>2738</v>
      </c>
      <c r="B383" s="3"/>
      <c r="C383" s="16"/>
      <c r="D383" s="3"/>
      <c r="E383" s="3"/>
      <c r="F383" s="3"/>
      <c r="G383" s="3"/>
      <c r="H383" s="3"/>
      <c r="I383" s="3"/>
      <c r="J383" s="3"/>
      <c r="K383" s="3"/>
      <c r="L383" s="3"/>
      <c r="M383" s="3" t="s">
        <v>3238</v>
      </c>
      <c r="N383" s="5"/>
    </row>
    <row r="384" spans="1:14" x14ac:dyDescent="0.35">
      <c r="A384" s="2" t="s">
        <v>2739</v>
      </c>
      <c r="B384" s="2"/>
      <c r="C384" s="15"/>
      <c r="D384" s="2"/>
      <c r="E384" s="2"/>
      <c r="F384" s="2"/>
      <c r="G384" s="2"/>
      <c r="H384" s="2"/>
      <c r="I384" s="2"/>
      <c r="J384" s="2"/>
      <c r="K384" s="2"/>
      <c r="L384" s="2"/>
      <c r="M384" s="2" t="s">
        <v>961</v>
      </c>
      <c r="N384" s="2" t="s">
        <v>1171</v>
      </c>
    </row>
    <row r="385" spans="1:14" x14ac:dyDescent="0.35">
      <c r="A385" s="2" t="s">
        <v>2740</v>
      </c>
      <c r="B385" s="2"/>
      <c r="C385" s="15"/>
      <c r="D385" s="2"/>
      <c r="E385" s="2"/>
      <c r="F385" s="2"/>
      <c r="G385" s="2"/>
      <c r="H385" s="2"/>
      <c r="I385" s="2"/>
      <c r="J385" s="2"/>
      <c r="K385" s="2"/>
      <c r="L385" s="2"/>
      <c r="M385" s="2" t="s">
        <v>3239</v>
      </c>
      <c r="N385" s="5"/>
    </row>
    <row r="386" spans="1:14" x14ac:dyDescent="0.35">
      <c r="A386" s="3" t="s">
        <v>2741</v>
      </c>
      <c r="B386" s="3"/>
      <c r="C386" s="16"/>
      <c r="D386" s="3"/>
      <c r="E386" s="3"/>
      <c r="F386" s="3"/>
      <c r="G386" s="3"/>
      <c r="H386" s="3"/>
      <c r="I386" s="3"/>
      <c r="J386" s="3"/>
      <c r="K386" s="3"/>
      <c r="L386" s="3"/>
      <c r="M386" s="3" t="s">
        <v>3240</v>
      </c>
      <c r="N386" s="5"/>
    </row>
    <row r="387" spans="1:14" x14ac:dyDescent="0.35">
      <c r="A387" s="3" t="s">
        <v>2742</v>
      </c>
      <c r="B387" s="3"/>
      <c r="C387" s="16"/>
      <c r="D387" s="3"/>
      <c r="E387" s="3"/>
      <c r="F387" s="3"/>
      <c r="G387" s="3"/>
      <c r="H387" s="3"/>
      <c r="I387" s="3"/>
      <c r="J387" s="3"/>
      <c r="K387" s="3"/>
      <c r="L387" s="3"/>
      <c r="M387" s="3" t="s">
        <v>3241</v>
      </c>
      <c r="N387" s="5"/>
    </row>
    <row r="388" spans="1:14" x14ac:dyDescent="0.35">
      <c r="A388" s="3" t="s">
        <v>2743</v>
      </c>
      <c r="B388" s="3"/>
      <c r="C388" s="16"/>
      <c r="D388" s="3"/>
      <c r="E388" s="3"/>
      <c r="F388" s="3"/>
      <c r="G388" s="3"/>
      <c r="H388" s="3"/>
      <c r="I388" s="3"/>
      <c r="J388" s="3"/>
      <c r="K388" s="3"/>
      <c r="L388" s="3"/>
      <c r="M388" s="3" t="s">
        <v>3242</v>
      </c>
      <c r="N388" s="5"/>
    </row>
    <row r="389" spans="1:14" x14ac:dyDescent="0.35">
      <c r="A389" s="3" t="s">
        <v>2744</v>
      </c>
      <c r="B389" s="3"/>
      <c r="C389" s="16"/>
      <c r="D389" s="3"/>
      <c r="E389" s="3"/>
      <c r="F389" s="3"/>
      <c r="G389" s="3"/>
      <c r="H389" s="3"/>
      <c r="I389" s="3"/>
      <c r="J389" s="3"/>
      <c r="K389" s="3"/>
      <c r="L389" s="3"/>
      <c r="M389" s="3" t="s">
        <v>3243</v>
      </c>
      <c r="N389" s="5"/>
    </row>
    <row r="390" spans="1:14" x14ac:dyDescent="0.35">
      <c r="A390" s="3" t="s">
        <v>2745</v>
      </c>
      <c r="B390" s="3"/>
      <c r="C390" s="16"/>
      <c r="D390" s="3"/>
      <c r="E390" s="3"/>
      <c r="F390" s="3"/>
      <c r="G390" s="3"/>
      <c r="H390" s="3"/>
      <c r="I390" s="3"/>
      <c r="J390" s="3"/>
      <c r="K390" s="3"/>
      <c r="L390" s="3"/>
      <c r="M390" s="3" t="s">
        <v>3244</v>
      </c>
      <c r="N390" s="5"/>
    </row>
    <row r="391" spans="1:14" x14ac:dyDescent="0.35">
      <c r="A391" s="2" t="s">
        <v>2746</v>
      </c>
      <c r="B391" s="2"/>
      <c r="C391" s="15"/>
      <c r="D391" s="2"/>
      <c r="E391" s="2"/>
      <c r="F391" s="2"/>
      <c r="G391" s="2"/>
      <c r="H391" s="2"/>
      <c r="I391" s="2"/>
      <c r="J391" s="2"/>
      <c r="K391" s="2"/>
      <c r="L391" s="2"/>
      <c r="M391" s="2" t="s">
        <v>975</v>
      </c>
      <c r="N391" s="2" t="s">
        <v>1171</v>
      </c>
    </row>
    <row r="392" spans="1:14" x14ac:dyDescent="0.35">
      <c r="A392" s="3" t="s">
        <v>2747</v>
      </c>
      <c r="B392" s="3"/>
      <c r="C392" s="16"/>
      <c r="D392" s="3"/>
      <c r="E392" s="3"/>
      <c r="F392" s="3"/>
      <c r="G392" s="3"/>
      <c r="H392" s="3"/>
      <c r="I392" s="3"/>
      <c r="J392" s="3"/>
      <c r="K392" s="3"/>
      <c r="L392" s="3"/>
      <c r="M392" s="3" t="s">
        <v>3245</v>
      </c>
      <c r="N392" s="3" t="s">
        <v>1171</v>
      </c>
    </row>
    <row r="393" spans="1:14" x14ac:dyDescent="0.35">
      <c r="A393" s="3" t="s">
        <v>2748</v>
      </c>
      <c r="B393" s="3"/>
      <c r="C393" s="16"/>
      <c r="D393" s="3"/>
      <c r="E393" s="3"/>
      <c r="F393" s="3"/>
      <c r="G393" s="3"/>
      <c r="H393" s="3"/>
      <c r="I393" s="3"/>
      <c r="J393" s="3"/>
      <c r="K393" s="3"/>
      <c r="L393" s="3"/>
      <c r="M393" s="3" t="s">
        <v>3246</v>
      </c>
      <c r="N393" s="3" t="s">
        <v>1171</v>
      </c>
    </row>
    <row r="394" spans="1:14" x14ac:dyDescent="0.35">
      <c r="A394" s="3" t="s">
        <v>2749</v>
      </c>
      <c r="B394" s="3"/>
      <c r="C394" s="16"/>
      <c r="D394" s="3"/>
      <c r="E394" s="3"/>
      <c r="F394" s="3"/>
      <c r="G394" s="3"/>
      <c r="H394" s="3"/>
      <c r="I394" s="3"/>
      <c r="J394" s="3"/>
      <c r="K394" s="3"/>
      <c r="L394" s="3"/>
      <c r="M394" s="3" t="s">
        <v>3247</v>
      </c>
      <c r="N394" s="3" t="s">
        <v>1171</v>
      </c>
    </row>
    <row r="395" spans="1:14" x14ac:dyDescent="0.35">
      <c r="A395" s="3" t="s">
        <v>2750</v>
      </c>
      <c r="B395" s="3"/>
      <c r="C395" s="16"/>
      <c r="D395" s="3"/>
      <c r="E395" s="3"/>
      <c r="F395" s="3"/>
      <c r="G395" s="3"/>
      <c r="H395" s="3"/>
      <c r="I395" s="3"/>
      <c r="J395" s="3"/>
      <c r="K395" s="3"/>
      <c r="L395" s="3"/>
      <c r="M395" s="3" t="s">
        <v>3248</v>
      </c>
      <c r="N395" s="3" t="s">
        <v>1171</v>
      </c>
    </row>
    <row r="396" spans="1:14" x14ac:dyDescent="0.35">
      <c r="A396" s="3" t="s">
        <v>2751</v>
      </c>
      <c r="B396" s="3"/>
      <c r="C396" s="16"/>
      <c r="D396" s="3"/>
      <c r="E396" s="3"/>
      <c r="F396" s="3"/>
      <c r="G396" s="3"/>
      <c r="H396" s="3"/>
      <c r="I396" s="3"/>
      <c r="J396" s="3"/>
      <c r="K396" s="3"/>
      <c r="L396" s="3"/>
      <c r="M396" s="3" t="s">
        <v>3249</v>
      </c>
      <c r="N396" s="3" t="s">
        <v>1171</v>
      </c>
    </row>
    <row r="397" spans="1:14" x14ac:dyDescent="0.35">
      <c r="A397" s="3" t="s">
        <v>2752</v>
      </c>
      <c r="B397" s="3"/>
      <c r="C397" s="16"/>
      <c r="D397" s="3"/>
      <c r="E397" s="3"/>
      <c r="F397" s="3"/>
      <c r="G397" s="3"/>
      <c r="H397" s="3"/>
      <c r="I397" s="3"/>
      <c r="J397" s="3"/>
      <c r="K397" s="3"/>
      <c r="L397" s="3"/>
      <c r="M397" s="3" t="s">
        <v>3250</v>
      </c>
      <c r="N397" s="3" t="s">
        <v>1171</v>
      </c>
    </row>
    <row r="398" spans="1:14" x14ac:dyDescent="0.35">
      <c r="A398" s="2" t="s">
        <v>2753</v>
      </c>
      <c r="B398" s="2"/>
      <c r="C398" s="15"/>
      <c r="D398" s="2"/>
      <c r="E398" s="2"/>
      <c r="F398" s="2"/>
      <c r="G398" s="2"/>
      <c r="H398" s="2"/>
      <c r="I398" s="2"/>
      <c r="J398" s="2"/>
      <c r="K398" s="2"/>
      <c r="L398" s="2"/>
      <c r="M398" s="2" t="s">
        <v>989</v>
      </c>
      <c r="N398" s="5"/>
    </row>
    <row r="399" spans="1:14" x14ac:dyDescent="0.35">
      <c r="A399" s="3" t="s">
        <v>2754</v>
      </c>
      <c r="B399" s="3"/>
      <c r="C399" s="16"/>
      <c r="D399" s="3"/>
      <c r="E399" s="3"/>
      <c r="F399" s="3"/>
      <c r="G399" s="3"/>
      <c r="H399" s="3"/>
      <c r="I399" s="3"/>
      <c r="J399" s="3"/>
      <c r="K399" s="3"/>
      <c r="L399" s="3"/>
      <c r="M399" s="3" t="s">
        <v>3251</v>
      </c>
      <c r="N399" s="5"/>
    </row>
    <row r="400" spans="1:14" x14ac:dyDescent="0.35">
      <c r="A400" s="3" t="s">
        <v>2755</v>
      </c>
      <c r="B400" s="3"/>
      <c r="C400" s="16"/>
      <c r="D400" s="3"/>
      <c r="E400" s="3"/>
      <c r="F400" s="3"/>
      <c r="G400" s="3"/>
      <c r="H400" s="3"/>
      <c r="I400" s="3"/>
      <c r="J400" s="3"/>
      <c r="K400" s="3"/>
      <c r="L400" s="3"/>
      <c r="M400" s="3" t="s">
        <v>3252</v>
      </c>
      <c r="N400" s="5"/>
    </row>
    <row r="401" spans="1:14" x14ac:dyDescent="0.35">
      <c r="A401" s="3" t="s">
        <v>2756</v>
      </c>
      <c r="B401" s="3"/>
      <c r="C401" s="16"/>
      <c r="D401" s="3"/>
      <c r="E401" s="3"/>
      <c r="F401" s="3"/>
      <c r="G401" s="3"/>
      <c r="H401" s="3"/>
      <c r="I401" s="3"/>
      <c r="J401" s="3"/>
      <c r="K401" s="3"/>
      <c r="L401" s="3"/>
      <c r="M401" s="3" t="s">
        <v>3253</v>
      </c>
      <c r="N401" s="5"/>
    </row>
    <row r="402" spans="1:14" x14ac:dyDescent="0.35">
      <c r="A402" s="3" t="s">
        <v>2757</v>
      </c>
      <c r="B402" s="3"/>
      <c r="C402" s="16"/>
      <c r="D402" s="3"/>
      <c r="E402" s="3"/>
      <c r="F402" s="3"/>
      <c r="G402" s="3"/>
      <c r="H402" s="3"/>
      <c r="I402" s="3"/>
      <c r="J402" s="3"/>
      <c r="K402" s="3"/>
      <c r="L402" s="3"/>
      <c r="M402" s="3" t="s">
        <v>3254</v>
      </c>
      <c r="N402" s="5"/>
    </row>
    <row r="403" spans="1:14" x14ac:dyDescent="0.35">
      <c r="A403" s="3" t="s">
        <v>2758</v>
      </c>
      <c r="B403" s="3"/>
      <c r="C403" s="16"/>
      <c r="D403" s="3"/>
      <c r="E403" s="3"/>
      <c r="F403" s="3"/>
      <c r="G403" s="3"/>
      <c r="H403" s="3"/>
      <c r="I403" s="3"/>
      <c r="J403" s="3"/>
      <c r="K403" s="3"/>
      <c r="L403" s="3"/>
      <c r="M403" s="3" t="s">
        <v>3255</v>
      </c>
      <c r="N403" s="5"/>
    </row>
    <row r="404" spans="1:14" x14ac:dyDescent="0.35">
      <c r="A404" s="3" t="s">
        <v>2759</v>
      </c>
      <c r="B404" s="3"/>
      <c r="C404" s="16"/>
      <c r="D404" s="3"/>
      <c r="E404" s="3"/>
      <c r="F404" s="3"/>
      <c r="G404" s="3"/>
      <c r="H404" s="3"/>
      <c r="I404" s="3"/>
      <c r="J404" s="3"/>
      <c r="K404" s="3"/>
      <c r="L404" s="3"/>
      <c r="M404" s="3" t="s">
        <v>3256</v>
      </c>
      <c r="N404" s="5"/>
    </row>
    <row r="405" spans="1:14" x14ac:dyDescent="0.35">
      <c r="A405" s="3" t="s">
        <v>2760</v>
      </c>
      <c r="B405" s="3"/>
      <c r="C405" s="16"/>
      <c r="D405" s="3"/>
      <c r="E405" s="3"/>
      <c r="F405" s="3"/>
      <c r="G405" s="3"/>
      <c r="H405" s="3"/>
      <c r="I405" s="3"/>
      <c r="J405" s="3"/>
      <c r="K405" s="3"/>
      <c r="L405" s="3"/>
      <c r="M405" s="3" t="s">
        <v>3257</v>
      </c>
      <c r="N405" s="5"/>
    </row>
    <row r="406" spans="1:14" x14ac:dyDescent="0.35">
      <c r="A406" s="3" t="s">
        <v>2761</v>
      </c>
      <c r="B406" s="3"/>
      <c r="C406" s="16"/>
      <c r="D406" s="3"/>
      <c r="E406" s="3"/>
      <c r="F406" s="3"/>
      <c r="G406" s="3"/>
      <c r="H406" s="3"/>
      <c r="I406" s="3"/>
      <c r="J406" s="3"/>
      <c r="K406" s="3"/>
      <c r="L406" s="3"/>
      <c r="M406" s="3" t="s">
        <v>3258</v>
      </c>
      <c r="N406" s="5"/>
    </row>
    <row r="407" spans="1:14" x14ac:dyDescent="0.35">
      <c r="A407" s="3" t="s">
        <v>2762</v>
      </c>
      <c r="B407" s="3"/>
      <c r="C407" s="16"/>
      <c r="D407" s="3"/>
      <c r="E407" s="3"/>
      <c r="F407" s="3"/>
      <c r="G407" s="3"/>
      <c r="H407" s="3"/>
      <c r="I407" s="3"/>
      <c r="J407" s="3"/>
      <c r="K407" s="3"/>
      <c r="L407" s="3"/>
      <c r="M407" s="3" t="s">
        <v>3259</v>
      </c>
      <c r="N407" s="5"/>
    </row>
    <row r="408" spans="1:14" x14ac:dyDescent="0.35">
      <c r="A408" s="3" t="s">
        <v>2763</v>
      </c>
      <c r="B408" s="3"/>
      <c r="C408" s="16"/>
      <c r="D408" s="3"/>
      <c r="E408" s="3"/>
      <c r="F408" s="3"/>
      <c r="G408" s="3"/>
      <c r="H408" s="3"/>
      <c r="I408" s="3"/>
      <c r="J408" s="3"/>
      <c r="K408" s="3"/>
      <c r="L408" s="3"/>
      <c r="M408" s="3" t="s">
        <v>3260</v>
      </c>
      <c r="N408" s="5"/>
    </row>
    <row r="409" spans="1:14" x14ac:dyDescent="0.35">
      <c r="A409" s="2" t="s">
        <v>2764</v>
      </c>
      <c r="B409" s="2"/>
      <c r="C409" s="15"/>
      <c r="D409" s="2"/>
      <c r="E409" s="2"/>
      <c r="F409" s="2"/>
      <c r="G409" s="2"/>
      <c r="H409" s="2"/>
      <c r="I409" s="2"/>
      <c r="J409" s="2"/>
      <c r="K409" s="2"/>
      <c r="L409" s="2"/>
      <c r="M409" s="2" t="s">
        <v>1011</v>
      </c>
      <c r="N409" s="5"/>
    </row>
    <row r="410" spans="1:14" x14ac:dyDescent="0.35">
      <c r="A410" s="3" t="s">
        <v>2765</v>
      </c>
      <c r="B410" s="3"/>
      <c r="C410" s="16"/>
      <c r="D410" s="3"/>
      <c r="E410" s="3"/>
      <c r="F410" s="3"/>
      <c r="G410" s="3"/>
      <c r="H410" s="3"/>
      <c r="I410" s="3"/>
      <c r="J410" s="3"/>
      <c r="K410" s="3"/>
      <c r="L410" s="3"/>
      <c r="M410" s="3" t="s">
        <v>3261</v>
      </c>
      <c r="N410" s="5"/>
    </row>
    <row r="411" spans="1:14" x14ac:dyDescent="0.35">
      <c r="A411" s="3" t="s">
        <v>2766</v>
      </c>
      <c r="B411" s="3"/>
      <c r="C411" s="16"/>
      <c r="D411" s="3"/>
      <c r="E411" s="3"/>
      <c r="F411" s="3"/>
      <c r="G411" s="3"/>
      <c r="H411" s="3"/>
      <c r="I411" s="3"/>
      <c r="J411" s="3"/>
      <c r="K411" s="3"/>
      <c r="L411" s="3"/>
      <c r="M411" s="3" t="s">
        <v>3262</v>
      </c>
      <c r="N411" s="5"/>
    </row>
    <row r="412" spans="1:14" x14ac:dyDescent="0.35">
      <c r="A412" s="3" t="s">
        <v>2767</v>
      </c>
      <c r="B412" s="3"/>
      <c r="C412" s="16"/>
      <c r="D412" s="3"/>
      <c r="E412" s="3"/>
      <c r="F412" s="3"/>
      <c r="G412" s="3"/>
      <c r="H412" s="3"/>
      <c r="I412" s="3"/>
      <c r="J412" s="3"/>
      <c r="K412" s="3"/>
      <c r="L412" s="3"/>
      <c r="M412" s="3" t="s">
        <v>3263</v>
      </c>
      <c r="N412" s="5"/>
    </row>
    <row r="413" spans="1:14" x14ac:dyDescent="0.35">
      <c r="A413" s="3" t="s">
        <v>2768</v>
      </c>
      <c r="B413" s="3"/>
      <c r="C413" s="16"/>
      <c r="D413" s="3"/>
      <c r="E413" s="3"/>
      <c r="F413" s="3"/>
      <c r="G413" s="3"/>
      <c r="H413" s="3"/>
      <c r="I413" s="3"/>
      <c r="J413" s="3"/>
      <c r="K413" s="3"/>
      <c r="L413" s="3"/>
      <c r="M413" s="3" t="s">
        <v>3264</v>
      </c>
      <c r="N413" s="5"/>
    </row>
    <row r="414" spans="1:14" x14ac:dyDescent="0.35">
      <c r="A414" s="3" t="s">
        <v>2769</v>
      </c>
      <c r="B414" s="3"/>
      <c r="C414" s="16"/>
      <c r="D414" s="3"/>
      <c r="E414" s="3"/>
      <c r="F414" s="3"/>
      <c r="G414" s="3"/>
      <c r="H414" s="3"/>
      <c r="I414" s="3"/>
      <c r="J414" s="3"/>
      <c r="K414" s="3"/>
      <c r="L414" s="3"/>
      <c r="M414" s="3" t="s">
        <v>3265</v>
      </c>
      <c r="N414" s="5"/>
    </row>
    <row r="415" spans="1:14" x14ac:dyDescent="0.35">
      <c r="A415" s="2" t="s">
        <v>2770</v>
      </c>
      <c r="B415" s="2"/>
      <c r="C415" s="15"/>
      <c r="D415" s="2"/>
      <c r="E415" s="2"/>
      <c r="F415" s="2"/>
      <c r="G415" s="2"/>
      <c r="H415" s="2"/>
      <c r="I415" s="2"/>
      <c r="J415" s="2"/>
      <c r="K415" s="2"/>
      <c r="L415" s="2"/>
      <c r="M415" s="2" t="s">
        <v>1023</v>
      </c>
      <c r="N415" s="5"/>
    </row>
    <row r="416" spans="1:14" x14ac:dyDescent="0.35">
      <c r="A416" s="3" t="s">
        <v>2771</v>
      </c>
      <c r="B416" s="3"/>
      <c r="C416" s="16"/>
      <c r="D416" s="3"/>
      <c r="E416" s="3"/>
      <c r="F416" s="3"/>
      <c r="G416" s="3"/>
      <c r="H416" s="3"/>
      <c r="I416" s="3"/>
      <c r="J416" s="3"/>
      <c r="K416" s="3"/>
      <c r="L416" s="3"/>
      <c r="M416" s="3" t="s">
        <v>3266</v>
      </c>
      <c r="N416" s="5"/>
    </row>
    <row r="417" spans="1:14" x14ac:dyDescent="0.35">
      <c r="A417" s="3" t="s">
        <v>2772</v>
      </c>
      <c r="B417" s="3"/>
      <c r="C417" s="16"/>
      <c r="D417" s="3"/>
      <c r="E417" s="3"/>
      <c r="F417" s="3"/>
      <c r="G417" s="3"/>
      <c r="H417" s="3"/>
      <c r="I417" s="3"/>
      <c r="J417" s="3"/>
      <c r="K417" s="3"/>
      <c r="L417" s="3"/>
      <c r="M417" s="3" t="s">
        <v>3267</v>
      </c>
      <c r="N417" s="5"/>
    </row>
    <row r="418" spans="1:14" x14ac:dyDescent="0.35">
      <c r="A418" s="3" t="s">
        <v>2773</v>
      </c>
      <c r="B418" s="3"/>
      <c r="C418" s="16"/>
      <c r="D418" s="3"/>
      <c r="E418" s="3"/>
      <c r="F418" s="3"/>
      <c r="G418" s="3"/>
      <c r="H418" s="3"/>
      <c r="I418" s="3"/>
      <c r="J418" s="3"/>
      <c r="K418" s="3"/>
      <c r="L418" s="3"/>
      <c r="M418" s="3" t="s">
        <v>3268</v>
      </c>
      <c r="N418" s="5"/>
    </row>
    <row r="419" spans="1:14" x14ac:dyDescent="0.35">
      <c r="A419" s="3" t="s">
        <v>2774</v>
      </c>
      <c r="B419" s="3"/>
      <c r="C419" s="16"/>
      <c r="D419" s="3"/>
      <c r="E419" s="3"/>
      <c r="F419" s="3"/>
      <c r="G419" s="3"/>
      <c r="H419" s="3"/>
      <c r="I419" s="3"/>
      <c r="J419" s="3"/>
      <c r="K419" s="3"/>
      <c r="L419" s="3"/>
      <c r="M419" s="3" t="s">
        <v>3269</v>
      </c>
      <c r="N419" s="5"/>
    </row>
    <row r="420" spans="1:14" x14ac:dyDescent="0.35">
      <c r="A420" s="3" t="s">
        <v>2775</v>
      </c>
      <c r="B420" s="3"/>
      <c r="C420" s="16"/>
      <c r="D420" s="3"/>
      <c r="E420" s="3"/>
      <c r="F420" s="3"/>
      <c r="G420" s="3"/>
      <c r="H420" s="3"/>
      <c r="I420" s="3"/>
      <c r="J420" s="3"/>
      <c r="K420" s="3"/>
      <c r="L420" s="3"/>
      <c r="M420" s="3" t="s">
        <v>3270</v>
      </c>
      <c r="N420" s="5"/>
    </row>
    <row r="421" spans="1:14" x14ac:dyDescent="0.35">
      <c r="A421" s="2" t="s">
        <v>2776</v>
      </c>
      <c r="B421" s="2"/>
      <c r="C421" s="15"/>
      <c r="D421" s="2"/>
      <c r="E421" s="2"/>
      <c r="F421" s="2"/>
      <c r="G421" s="2"/>
      <c r="H421" s="2"/>
      <c r="I421" s="2"/>
      <c r="J421" s="2"/>
      <c r="K421" s="2"/>
      <c r="L421" s="2"/>
      <c r="M421" s="2" t="s">
        <v>1035</v>
      </c>
      <c r="N421" s="5"/>
    </row>
    <row r="422" spans="1:14" x14ac:dyDescent="0.35">
      <c r="A422" s="3" t="s">
        <v>2777</v>
      </c>
      <c r="B422" s="3"/>
      <c r="C422" s="16"/>
      <c r="D422" s="3"/>
      <c r="E422" s="3"/>
      <c r="F422" s="3"/>
      <c r="G422" s="3"/>
      <c r="H422" s="3"/>
      <c r="I422" s="3"/>
      <c r="J422" s="3"/>
      <c r="K422" s="3"/>
      <c r="L422" s="3"/>
      <c r="M422" s="3" t="s">
        <v>3271</v>
      </c>
      <c r="N422" s="5"/>
    </row>
    <row r="423" spans="1:14" x14ac:dyDescent="0.35">
      <c r="A423" s="3" t="s">
        <v>2778</v>
      </c>
      <c r="B423" s="3"/>
      <c r="C423" s="16"/>
      <c r="D423" s="3"/>
      <c r="E423" s="3"/>
      <c r="F423" s="3"/>
      <c r="G423" s="3"/>
      <c r="H423" s="3"/>
      <c r="I423" s="3"/>
      <c r="J423" s="3"/>
      <c r="K423" s="3"/>
      <c r="L423" s="3"/>
      <c r="M423" s="3" t="s">
        <v>3272</v>
      </c>
      <c r="N423" s="5"/>
    </row>
    <row r="424" spans="1:14" x14ac:dyDescent="0.35">
      <c r="A424" s="3" t="s">
        <v>2779</v>
      </c>
      <c r="B424" s="3"/>
      <c r="C424" s="16"/>
      <c r="D424" s="3"/>
      <c r="E424" s="3"/>
      <c r="F424" s="3"/>
      <c r="G424" s="3"/>
      <c r="H424" s="3"/>
      <c r="I424" s="3"/>
      <c r="J424" s="3"/>
      <c r="K424" s="3"/>
      <c r="L424" s="3"/>
      <c r="M424" s="3" t="s">
        <v>3273</v>
      </c>
      <c r="N424" s="5"/>
    </row>
    <row r="425" spans="1:14" x14ac:dyDescent="0.35">
      <c r="A425" s="3" t="s">
        <v>2780</v>
      </c>
      <c r="B425" s="3"/>
      <c r="C425" s="16"/>
      <c r="D425" s="3"/>
      <c r="E425" s="3"/>
      <c r="F425" s="3"/>
      <c r="G425" s="3"/>
      <c r="H425" s="3"/>
      <c r="I425" s="3"/>
      <c r="J425" s="3"/>
      <c r="K425" s="3"/>
      <c r="L425" s="3"/>
      <c r="M425" s="3" t="s">
        <v>3274</v>
      </c>
      <c r="N425" s="5"/>
    </row>
    <row r="426" spans="1:14" x14ac:dyDescent="0.35">
      <c r="A426" s="3" t="s">
        <v>2781</v>
      </c>
      <c r="B426" s="3"/>
      <c r="C426" s="16"/>
      <c r="D426" s="3"/>
      <c r="E426" s="3"/>
      <c r="F426" s="3"/>
      <c r="G426" s="3"/>
      <c r="H426" s="3"/>
      <c r="I426" s="3"/>
      <c r="J426" s="3"/>
      <c r="K426" s="3"/>
      <c r="L426" s="3"/>
      <c r="M426" s="3" t="s">
        <v>3275</v>
      </c>
      <c r="N426" s="5"/>
    </row>
    <row r="427" spans="1:14" x14ac:dyDescent="0.35">
      <c r="A427" s="2" t="s">
        <v>2782</v>
      </c>
      <c r="B427" s="2"/>
      <c r="C427" s="15"/>
      <c r="D427" s="2"/>
      <c r="E427" s="2"/>
      <c r="F427" s="2"/>
      <c r="G427" s="2"/>
      <c r="H427" s="2"/>
      <c r="I427" s="2"/>
      <c r="J427" s="2"/>
      <c r="K427" s="2"/>
      <c r="L427" s="2"/>
      <c r="M427" s="2" t="s">
        <v>1047</v>
      </c>
      <c r="N427" s="5"/>
    </row>
    <row r="428" spans="1:14" x14ac:dyDescent="0.35">
      <c r="A428" s="2" t="s">
        <v>2783</v>
      </c>
      <c r="B428" s="2"/>
      <c r="C428" s="15"/>
      <c r="D428" s="2"/>
      <c r="E428" s="2"/>
      <c r="F428" s="2"/>
      <c r="G428" s="2"/>
      <c r="H428" s="2"/>
      <c r="I428" s="2"/>
      <c r="J428" s="2"/>
      <c r="K428" s="2"/>
      <c r="L428" s="2"/>
      <c r="M428" s="2" t="s">
        <v>1049</v>
      </c>
      <c r="N428" s="2" t="s">
        <v>1149</v>
      </c>
    </row>
    <row r="429" spans="1:14" x14ac:dyDescent="0.35">
      <c r="A429" s="3" t="s">
        <v>2784</v>
      </c>
      <c r="B429" s="3"/>
      <c r="C429" s="16"/>
      <c r="D429" s="3"/>
      <c r="E429" s="3"/>
      <c r="F429" s="3"/>
      <c r="G429" s="3"/>
      <c r="H429" s="3"/>
      <c r="I429" s="3"/>
      <c r="J429" s="3"/>
      <c r="K429" s="3"/>
      <c r="L429" s="3"/>
      <c r="M429" s="3" t="s">
        <v>3276</v>
      </c>
      <c r="N429" s="5"/>
    </row>
    <row r="430" spans="1:14" x14ac:dyDescent="0.35">
      <c r="A430" s="3" t="s">
        <v>2785</v>
      </c>
      <c r="B430" s="3"/>
      <c r="C430" s="16"/>
      <c r="D430" s="3"/>
      <c r="E430" s="3"/>
      <c r="F430" s="3"/>
      <c r="G430" s="3"/>
      <c r="H430" s="3"/>
      <c r="I430" s="3"/>
      <c r="J430" s="3"/>
      <c r="K430" s="3"/>
      <c r="L430" s="3"/>
      <c r="M430" s="3" t="s">
        <v>3277</v>
      </c>
      <c r="N430" s="5"/>
    </row>
    <row r="431" spans="1:14" x14ac:dyDescent="0.35">
      <c r="A431" s="3" t="s">
        <v>2786</v>
      </c>
      <c r="B431" s="3"/>
      <c r="C431" s="16"/>
      <c r="D431" s="3"/>
      <c r="E431" s="3"/>
      <c r="F431" s="3"/>
      <c r="G431" s="3"/>
      <c r="H431" s="3"/>
      <c r="I431" s="3"/>
      <c r="J431" s="3"/>
      <c r="K431" s="3"/>
      <c r="L431" s="3"/>
      <c r="M431" s="3" t="s">
        <v>3278</v>
      </c>
      <c r="N431" s="5"/>
    </row>
    <row r="432" spans="1:14" x14ac:dyDescent="0.35">
      <c r="A432" s="3" t="s">
        <v>2787</v>
      </c>
      <c r="B432" s="3"/>
      <c r="C432" s="16"/>
      <c r="D432" s="3"/>
      <c r="E432" s="3"/>
      <c r="F432" s="3"/>
      <c r="G432" s="3"/>
      <c r="H432" s="3"/>
      <c r="I432" s="3"/>
      <c r="J432" s="3"/>
      <c r="K432" s="3"/>
      <c r="L432" s="3"/>
      <c r="M432" s="3" t="s">
        <v>3279</v>
      </c>
      <c r="N432" s="5"/>
    </row>
    <row r="433" spans="1:14" x14ac:dyDescent="0.35">
      <c r="A433" s="3" t="s">
        <v>2788</v>
      </c>
      <c r="B433" s="3"/>
      <c r="C433" s="16"/>
      <c r="D433" s="3"/>
      <c r="E433" s="3"/>
      <c r="F433" s="3"/>
      <c r="G433" s="3"/>
      <c r="H433" s="3"/>
      <c r="I433" s="3"/>
      <c r="J433" s="3"/>
      <c r="K433" s="3"/>
      <c r="L433" s="3"/>
      <c r="M433" s="3" t="s">
        <v>3280</v>
      </c>
      <c r="N433" s="5"/>
    </row>
    <row r="434" spans="1:14" x14ac:dyDescent="0.35">
      <c r="A434" s="2" t="s">
        <v>2789</v>
      </c>
      <c r="B434" s="2"/>
      <c r="C434" s="15"/>
      <c r="D434" s="2"/>
      <c r="E434" s="2"/>
      <c r="F434" s="2"/>
      <c r="G434" s="2"/>
      <c r="H434" s="2"/>
      <c r="I434" s="2"/>
      <c r="J434" s="2"/>
      <c r="K434" s="2"/>
      <c r="L434" s="2"/>
      <c r="M434" s="2" t="s">
        <v>1061</v>
      </c>
      <c r="N434" s="5"/>
    </row>
    <row r="435" spans="1:14" x14ac:dyDescent="0.35">
      <c r="A435" s="3" t="s">
        <v>2790</v>
      </c>
      <c r="B435" s="3"/>
      <c r="C435" s="16"/>
      <c r="D435" s="3"/>
      <c r="E435" s="3"/>
      <c r="F435" s="3"/>
      <c r="G435" s="3"/>
      <c r="H435" s="3"/>
      <c r="I435" s="3"/>
      <c r="J435" s="3"/>
      <c r="K435" s="3"/>
      <c r="L435" s="3"/>
      <c r="M435" s="3" t="s">
        <v>3281</v>
      </c>
      <c r="N435" s="5"/>
    </row>
    <row r="436" spans="1:14" x14ac:dyDescent="0.35">
      <c r="A436" s="3" t="s">
        <v>2791</v>
      </c>
      <c r="B436" s="3"/>
      <c r="C436" s="16"/>
      <c r="D436" s="3"/>
      <c r="E436" s="3"/>
      <c r="F436" s="3"/>
      <c r="G436" s="3"/>
      <c r="H436" s="3"/>
      <c r="I436" s="3"/>
      <c r="J436" s="3"/>
      <c r="K436" s="3"/>
      <c r="L436" s="3"/>
      <c r="M436" s="3" t="s">
        <v>3282</v>
      </c>
      <c r="N436" s="5"/>
    </row>
    <row r="437" spans="1:14" x14ac:dyDescent="0.35">
      <c r="A437" s="3" t="s">
        <v>2792</v>
      </c>
      <c r="B437" s="3"/>
      <c r="C437" s="16"/>
      <c r="D437" s="3"/>
      <c r="E437" s="3"/>
      <c r="F437" s="3"/>
      <c r="G437" s="3"/>
      <c r="H437" s="3"/>
      <c r="I437" s="3"/>
      <c r="J437" s="3"/>
      <c r="K437" s="3"/>
      <c r="L437" s="3"/>
      <c r="M437" s="3" t="s">
        <v>3283</v>
      </c>
      <c r="N437" s="5"/>
    </row>
    <row r="438" spans="1:14" x14ac:dyDescent="0.35">
      <c r="A438" s="2" t="s">
        <v>2793</v>
      </c>
      <c r="B438" s="2"/>
      <c r="C438" s="15"/>
      <c r="D438" s="2"/>
      <c r="E438" s="2"/>
      <c r="F438" s="2"/>
      <c r="G438" s="2"/>
      <c r="H438" s="2"/>
      <c r="I438" s="2"/>
      <c r="J438" s="2"/>
      <c r="K438" s="2"/>
      <c r="L438" s="2"/>
      <c r="M438" s="2" t="s">
        <v>1069</v>
      </c>
      <c r="N438" s="5"/>
    </row>
    <row r="439" spans="1:14" x14ac:dyDescent="0.35">
      <c r="A439" s="3" t="s">
        <v>2794</v>
      </c>
      <c r="B439" s="3"/>
      <c r="C439" s="16"/>
      <c r="D439" s="3"/>
      <c r="E439" s="3"/>
      <c r="F439" s="3"/>
      <c r="G439" s="3"/>
      <c r="H439" s="3"/>
      <c r="I439" s="3"/>
      <c r="J439" s="3"/>
      <c r="K439" s="3"/>
      <c r="L439" s="3"/>
      <c r="M439" s="3" t="s">
        <v>3284</v>
      </c>
      <c r="N439" s="5"/>
    </row>
    <row r="440" spans="1:14" x14ac:dyDescent="0.35">
      <c r="A440" s="3" t="s">
        <v>2795</v>
      </c>
      <c r="B440" s="3"/>
      <c r="C440" s="16"/>
      <c r="D440" s="3"/>
      <c r="E440" s="3"/>
      <c r="F440" s="3"/>
      <c r="G440" s="3"/>
      <c r="H440" s="3"/>
      <c r="I440" s="3"/>
      <c r="J440" s="3"/>
      <c r="K440" s="3"/>
      <c r="L440" s="3"/>
      <c r="M440" s="3" t="s">
        <v>3285</v>
      </c>
      <c r="N440" s="5"/>
    </row>
    <row r="441" spans="1:14" x14ac:dyDescent="0.35">
      <c r="A441" s="3" t="s">
        <v>2796</v>
      </c>
      <c r="B441" s="3"/>
      <c r="C441" s="16"/>
      <c r="D441" s="3"/>
      <c r="E441" s="3"/>
      <c r="F441" s="3"/>
      <c r="G441" s="3"/>
      <c r="H441" s="3"/>
      <c r="I441" s="3"/>
      <c r="J441" s="3"/>
      <c r="K441" s="3"/>
      <c r="L441" s="3"/>
      <c r="M441" s="3" t="s">
        <v>3286</v>
      </c>
      <c r="N441" s="5"/>
    </row>
    <row r="442" spans="1:14" x14ac:dyDescent="0.35">
      <c r="A442" s="3" t="s">
        <v>2797</v>
      </c>
      <c r="B442" s="3"/>
      <c r="C442" s="16"/>
      <c r="D442" s="3"/>
      <c r="E442" s="3"/>
      <c r="F442" s="3"/>
      <c r="G442" s="3"/>
      <c r="H442" s="3"/>
      <c r="I442" s="3"/>
      <c r="J442" s="3"/>
      <c r="K442" s="3"/>
      <c r="L442" s="3"/>
      <c r="M442" s="3" t="s">
        <v>3287</v>
      </c>
      <c r="N442" s="5"/>
    </row>
    <row r="443" spans="1:14" x14ac:dyDescent="0.35">
      <c r="A443" s="2" t="s">
        <v>2798</v>
      </c>
      <c r="B443" s="2"/>
      <c r="C443" s="15"/>
      <c r="D443" s="2"/>
      <c r="E443" s="2"/>
      <c r="F443" s="2"/>
      <c r="G443" s="2"/>
      <c r="H443" s="2"/>
      <c r="I443" s="2"/>
      <c r="J443" s="2"/>
      <c r="K443" s="2"/>
      <c r="L443" s="2"/>
      <c r="M443" s="2" t="s">
        <v>1079</v>
      </c>
      <c r="N443" s="2" t="s">
        <v>1149</v>
      </c>
    </row>
    <row r="444" spans="1:14" x14ac:dyDescent="0.35">
      <c r="A444" s="3" t="s">
        <v>2799</v>
      </c>
      <c r="B444" s="3"/>
      <c r="C444" s="16"/>
      <c r="D444" s="3"/>
      <c r="E444" s="3"/>
      <c r="F444" s="3"/>
      <c r="G444" s="3"/>
      <c r="H444" s="3"/>
      <c r="I444" s="3"/>
      <c r="J444" s="3"/>
      <c r="K444" s="3"/>
      <c r="L444" s="3"/>
      <c r="M444" s="3" t="s">
        <v>3288</v>
      </c>
      <c r="N444" s="5"/>
    </row>
    <row r="445" spans="1:14" x14ac:dyDescent="0.35">
      <c r="A445" s="3" t="s">
        <v>2800</v>
      </c>
      <c r="B445" s="3"/>
      <c r="C445" s="16"/>
      <c r="D445" s="3"/>
      <c r="E445" s="3"/>
      <c r="F445" s="3"/>
      <c r="G445" s="3"/>
      <c r="H445" s="3"/>
      <c r="I445" s="3"/>
      <c r="J445" s="3"/>
      <c r="K445" s="3"/>
      <c r="L445" s="3"/>
      <c r="M445" s="3" t="s">
        <v>3289</v>
      </c>
      <c r="N445" s="5"/>
    </row>
    <row r="446" spans="1:14" x14ac:dyDescent="0.35">
      <c r="A446" s="3" t="s">
        <v>2801</v>
      </c>
      <c r="B446" s="3"/>
      <c r="C446" s="16"/>
      <c r="D446" s="3"/>
      <c r="E446" s="3"/>
      <c r="F446" s="3"/>
      <c r="G446" s="3"/>
      <c r="H446" s="3"/>
      <c r="I446" s="3"/>
      <c r="J446" s="3"/>
      <c r="K446" s="3"/>
      <c r="L446" s="3"/>
      <c r="M446" s="3" t="s">
        <v>3290</v>
      </c>
      <c r="N446" s="5"/>
    </row>
    <row r="447" spans="1:14" x14ac:dyDescent="0.35">
      <c r="A447" s="3" t="s">
        <v>2802</v>
      </c>
      <c r="B447" s="3"/>
      <c r="C447" s="16"/>
      <c r="D447" s="3"/>
      <c r="E447" s="3"/>
      <c r="F447" s="3"/>
      <c r="G447" s="3"/>
      <c r="H447" s="3"/>
      <c r="I447" s="3"/>
      <c r="J447" s="3"/>
      <c r="K447" s="3"/>
      <c r="L447" s="3"/>
      <c r="M447" s="3" t="s">
        <v>3291</v>
      </c>
      <c r="N447" s="5"/>
    </row>
    <row r="448" spans="1:14" x14ac:dyDescent="0.35">
      <c r="A448" s="3" t="s">
        <v>2803</v>
      </c>
      <c r="B448" s="3"/>
      <c r="C448" s="16"/>
      <c r="D448" s="3"/>
      <c r="E448" s="3"/>
      <c r="F448" s="3"/>
      <c r="G448" s="3"/>
      <c r="H448" s="3"/>
      <c r="I448" s="3"/>
      <c r="J448" s="3"/>
      <c r="K448" s="3"/>
      <c r="L448" s="3"/>
      <c r="M448" s="3" t="s">
        <v>3292</v>
      </c>
      <c r="N448" s="5"/>
    </row>
    <row r="449" spans="1:14" x14ac:dyDescent="0.35">
      <c r="A449" s="2" t="s">
        <v>2804</v>
      </c>
      <c r="B449" s="2"/>
      <c r="C449" s="15"/>
      <c r="D449" s="2"/>
      <c r="E449" s="2"/>
      <c r="F449" s="2"/>
      <c r="G449" s="2"/>
      <c r="H449" s="2"/>
      <c r="I449" s="2"/>
      <c r="J449" s="2"/>
      <c r="K449" s="2"/>
      <c r="L449" s="2"/>
      <c r="M449" s="2" t="s">
        <v>1091</v>
      </c>
      <c r="N449" s="5"/>
    </row>
    <row r="450" spans="1:14" x14ac:dyDescent="0.35">
      <c r="A450" s="2" t="s">
        <v>2805</v>
      </c>
      <c r="B450" s="2"/>
      <c r="C450" s="15"/>
      <c r="D450" s="2"/>
      <c r="E450" s="2"/>
      <c r="F450" s="2"/>
      <c r="G450" s="2"/>
      <c r="H450" s="2"/>
      <c r="I450" s="2"/>
      <c r="J450" s="2"/>
      <c r="K450" s="2"/>
      <c r="L450" s="2"/>
      <c r="M450" s="2" t="s">
        <v>1093</v>
      </c>
      <c r="N450" s="2" t="s">
        <v>1229</v>
      </c>
    </row>
    <row r="451" spans="1:14" x14ac:dyDescent="0.35">
      <c r="A451" s="3" t="s">
        <v>2806</v>
      </c>
      <c r="B451" s="3"/>
      <c r="C451" s="16"/>
      <c r="D451" s="3"/>
      <c r="E451" s="3"/>
      <c r="F451" s="3"/>
      <c r="G451" s="3"/>
      <c r="H451" s="3"/>
      <c r="I451" s="3"/>
      <c r="J451" s="3"/>
      <c r="K451" s="3"/>
      <c r="L451" s="3"/>
      <c r="M451" s="3" t="s">
        <v>3293</v>
      </c>
      <c r="N451" s="3" t="s">
        <v>1229</v>
      </c>
    </row>
    <row r="452" spans="1:14" x14ac:dyDescent="0.35">
      <c r="A452" s="3" t="s">
        <v>2807</v>
      </c>
      <c r="B452" s="3"/>
      <c r="C452" s="16"/>
      <c r="D452" s="3"/>
      <c r="E452" s="3"/>
      <c r="F452" s="3"/>
      <c r="G452" s="3"/>
      <c r="H452" s="3"/>
      <c r="I452" s="3"/>
      <c r="J452" s="3"/>
      <c r="K452" s="3"/>
      <c r="L452" s="3"/>
      <c r="M452" s="3" t="s">
        <v>3294</v>
      </c>
      <c r="N452" s="3" t="s">
        <v>1229</v>
      </c>
    </row>
    <row r="453" spans="1:14" x14ac:dyDescent="0.35">
      <c r="A453" s="3" t="s">
        <v>2808</v>
      </c>
      <c r="B453" s="3"/>
      <c r="C453" s="16"/>
      <c r="D453" s="3"/>
      <c r="E453" s="3"/>
      <c r="F453" s="3"/>
      <c r="G453" s="3"/>
      <c r="H453" s="3"/>
      <c r="I453" s="3"/>
      <c r="J453" s="3"/>
      <c r="K453" s="3"/>
      <c r="L453" s="3"/>
      <c r="M453" s="3" t="s">
        <v>3295</v>
      </c>
      <c r="N453" s="3" t="s">
        <v>1229</v>
      </c>
    </row>
    <row r="454" spans="1:14" x14ac:dyDescent="0.35">
      <c r="A454" s="3" t="s">
        <v>2809</v>
      </c>
      <c r="B454" s="3"/>
      <c r="C454" s="16"/>
      <c r="D454" s="3"/>
      <c r="E454" s="3"/>
      <c r="F454" s="3"/>
      <c r="G454" s="3"/>
      <c r="H454" s="3"/>
      <c r="I454" s="3"/>
      <c r="J454" s="3"/>
      <c r="K454" s="3"/>
      <c r="L454" s="3"/>
      <c r="M454" s="3" t="s">
        <v>3296</v>
      </c>
      <c r="N454" s="3" t="s">
        <v>1229</v>
      </c>
    </row>
    <row r="455" spans="1:14" x14ac:dyDescent="0.35">
      <c r="A455" s="3" t="s">
        <v>2810</v>
      </c>
      <c r="B455" s="3"/>
      <c r="C455" s="16"/>
      <c r="D455" s="3"/>
      <c r="E455" s="3"/>
      <c r="F455" s="3"/>
      <c r="G455" s="3"/>
      <c r="H455" s="3"/>
      <c r="I455" s="3"/>
      <c r="J455" s="3"/>
      <c r="K455" s="3"/>
      <c r="L455" s="3"/>
      <c r="M455" s="3" t="s">
        <v>3297</v>
      </c>
      <c r="N455" s="3" t="s">
        <v>1229</v>
      </c>
    </row>
    <row r="456" spans="1:14" x14ac:dyDescent="0.35">
      <c r="A456" s="2" t="s">
        <v>2811</v>
      </c>
      <c r="B456" s="2"/>
      <c r="C456" s="15"/>
      <c r="D456" s="2"/>
      <c r="E456" s="2"/>
      <c r="F456" s="2"/>
      <c r="G456" s="2"/>
      <c r="H456" s="2"/>
      <c r="I456" s="2"/>
      <c r="J456" s="2"/>
      <c r="K456" s="2"/>
      <c r="L456" s="2"/>
      <c r="M456" s="2" t="s">
        <v>1105</v>
      </c>
      <c r="N456" s="2" t="s">
        <v>1229</v>
      </c>
    </row>
    <row r="457" spans="1:14" x14ac:dyDescent="0.35">
      <c r="A457" s="3" t="s">
        <v>2812</v>
      </c>
      <c r="B457" s="3"/>
      <c r="C457" s="16"/>
      <c r="D457" s="3"/>
      <c r="E457" s="3"/>
      <c r="F457" s="3"/>
      <c r="G457" s="3"/>
      <c r="H457" s="3"/>
      <c r="I457" s="3"/>
      <c r="J457" s="3"/>
      <c r="K457" s="3"/>
      <c r="L457" s="3"/>
      <c r="M457" s="3" t="s">
        <v>3298</v>
      </c>
      <c r="N457" s="5"/>
    </row>
    <row r="458" spans="1:14" x14ac:dyDescent="0.35">
      <c r="A458" s="3" t="s">
        <v>2813</v>
      </c>
      <c r="B458" s="3"/>
      <c r="C458" s="16"/>
      <c r="D458" s="3"/>
      <c r="E458" s="3"/>
      <c r="F458" s="3"/>
      <c r="G458" s="3"/>
      <c r="H458" s="3"/>
      <c r="I458" s="3"/>
      <c r="J458" s="3"/>
      <c r="K458" s="3"/>
      <c r="L458" s="3"/>
      <c r="M458" s="3" t="s">
        <v>3299</v>
      </c>
      <c r="N458" s="5"/>
    </row>
    <row r="459" spans="1:14" x14ac:dyDescent="0.35">
      <c r="A459" s="3" t="s">
        <v>2814</v>
      </c>
      <c r="B459" s="3"/>
      <c r="C459" s="16"/>
      <c r="D459" s="3"/>
      <c r="E459" s="3"/>
      <c r="F459" s="3"/>
      <c r="G459" s="3"/>
      <c r="H459" s="3"/>
      <c r="I459" s="3"/>
      <c r="J459" s="3"/>
      <c r="K459" s="3"/>
      <c r="L459" s="3"/>
      <c r="M459" s="3" t="s">
        <v>3300</v>
      </c>
      <c r="N459" s="5"/>
    </row>
    <row r="460" spans="1:14" x14ac:dyDescent="0.35">
      <c r="A460" s="3" t="s">
        <v>2815</v>
      </c>
      <c r="B460" s="3"/>
      <c r="C460" s="16"/>
      <c r="D460" s="3"/>
      <c r="E460" s="3"/>
      <c r="F460" s="3"/>
      <c r="G460" s="3"/>
      <c r="H460" s="3"/>
      <c r="I460" s="3"/>
      <c r="J460" s="3"/>
      <c r="K460" s="3"/>
      <c r="L460" s="3"/>
      <c r="M460" s="3" t="s">
        <v>3301</v>
      </c>
      <c r="N460" s="5"/>
    </row>
    <row r="461" spans="1:14" x14ac:dyDescent="0.35">
      <c r="A461" s="2" t="s">
        <v>2816</v>
      </c>
      <c r="B461" s="2"/>
      <c r="C461" s="15"/>
      <c r="D461" s="2"/>
      <c r="E461" s="2"/>
      <c r="F461" s="2"/>
      <c r="G461" s="2"/>
      <c r="H461" s="2"/>
      <c r="I461" s="2"/>
      <c r="J461" s="2"/>
      <c r="K461" s="2"/>
      <c r="L461" s="2"/>
      <c r="M461" s="2" t="s">
        <v>1115</v>
      </c>
      <c r="N461" s="2" t="s">
        <v>1229</v>
      </c>
    </row>
    <row r="462" spans="1:14" x14ac:dyDescent="0.35">
      <c r="A462" s="3" t="s">
        <v>2817</v>
      </c>
      <c r="B462" s="3"/>
      <c r="C462" s="16"/>
      <c r="D462" s="3"/>
      <c r="E462" s="3"/>
      <c r="F462" s="3"/>
      <c r="G462" s="3"/>
      <c r="H462" s="3"/>
      <c r="I462" s="3"/>
      <c r="J462" s="3"/>
      <c r="K462" s="3"/>
      <c r="L462" s="3"/>
      <c r="M462" s="3" t="s">
        <v>3302</v>
      </c>
      <c r="N462" s="5"/>
    </row>
    <row r="463" spans="1:14" x14ac:dyDescent="0.35">
      <c r="A463" s="3" t="s">
        <v>2818</v>
      </c>
      <c r="B463" s="3"/>
      <c r="C463" s="16"/>
      <c r="D463" s="3"/>
      <c r="E463" s="3"/>
      <c r="F463" s="3"/>
      <c r="G463" s="3"/>
      <c r="H463" s="3"/>
      <c r="I463" s="3"/>
      <c r="J463" s="3"/>
      <c r="K463" s="3"/>
      <c r="L463" s="3"/>
      <c r="M463" s="3" t="s">
        <v>3303</v>
      </c>
      <c r="N463" s="5"/>
    </row>
    <row r="464" spans="1:14" x14ac:dyDescent="0.35">
      <c r="A464" s="3" t="s">
        <v>2819</v>
      </c>
      <c r="B464" s="3"/>
      <c r="C464" s="16"/>
      <c r="D464" s="3"/>
      <c r="E464" s="3"/>
      <c r="F464" s="3"/>
      <c r="G464" s="3"/>
      <c r="H464" s="3"/>
      <c r="I464" s="3"/>
      <c r="J464" s="3"/>
      <c r="K464" s="3"/>
      <c r="L464" s="3"/>
      <c r="M464" s="3" t="s">
        <v>3304</v>
      </c>
      <c r="N464" s="5"/>
    </row>
    <row r="465" spans="1:14" x14ac:dyDescent="0.35">
      <c r="A465" s="2" t="s">
        <v>2820</v>
      </c>
      <c r="B465" s="2"/>
      <c r="C465" s="15"/>
      <c r="D465" s="2"/>
      <c r="E465" s="2"/>
      <c r="F465" s="2"/>
      <c r="G465" s="2"/>
      <c r="H465" s="2"/>
      <c r="I465" s="2"/>
      <c r="J465" s="2"/>
      <c r="K465" s="2"/>
      <c r="L465" s="2"/>
      <c r="M465" s="2" t="s">
        <v>1123</v>
      </c>
      <c r="N465" s="2" t="s">
        <v>1229</v>
      </c>
    </row>
    <row r="466" spans="1:14" x14ac:dyDescent="0.35">
      <c r="A466" s="3" t="s">
        <v>2821</v>
      </c>
      <c r="B466" s="3"/>
      <c r="C466" s="16"/>
      <c r="D466" s="3"/>
      <c r="E466" s="3"/>
      <c r="F466" s="3"/>
      <c r="G466" s="3"/>
      <c r="H466" s="3"/>
      <c r="I466" s="3"/>
      <c r="J466" s="3"/>
      <c r="K466" s="3"/>
      <c r="L466" s="3"/>
      <c r="M466" s="3" t="s">
        <v>3305</v>
      </c>
      <c r="N466" s="5"/>
    </row>
    <row r="467" spans="1:14" x14ac:dyDescent="0.35">
      <c r="A467" s="3" t="s">
        <v>2822</v>
      </c>
      <c r="B467" s="3"/>
      <c r="C467" s="16"/>
      <c r="D467" s="3"/>
      <c r="E467" s="3"/>
      <c r="F467" s="3"/>
      <c r="G467" s="3"/>
      <c r="H467" s="3"/>
      <c r="I467" s="3"/>
      <c r="J467" s="3"/>
      <c r="K467" s="3"/>
      <c r="L467" s="3"/>
      <c r="M467" s="3" t="s">
        <v>3306</v>
      </c>
      <c r="N467" s="5"/>
    </row>
  </sheetData>
  <mergeCells count="2">
    <mergeCell ref="K285:M285"/>
    <mergeCell ref="K286:M286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I48"/>
  <sheetViews>
    <sheetView topLeftCell="A2" workbookViewId="0">
      <selection activeCell="M6" sqref="M6"/>
    </sheetView>
  </sheetViews>
  <sheetFormatPr defaultRowHeight="14.5" x14ac:dyDescent="0.35"/>
  <cols>
    <col min="1" max="1" width="4.26953125" bestFit="1" customWidth="1"/>
    <col min="2" max="2" width="2" customWidth="1"/>
    <col min="3" max="3" width="3.26953125" style="13" customWidth="1"/>
    <col min="4" max="4" width="2" customWidth="1"/>
    <col min="5" max="5" width="41.26953125" bestFit="1" customWidth="1"/>
    <col min="6" max="6" width="4" bestFit="1" customWidth="1"/>
    <col min="7" max="8" width="2.7265625" bestFit="1" customWidth="1"/>
  </cols>
  <sheetData>
    <row r="2" spans="1:9" x14ac:dyDescent="0.35">
      <c r="E2">
        <v>3</v>
      </c>
    </row>
    <row r="3" spans="1:9" ht="20" x14ac:dyDescent="0.35">
      <c r="A3" s="7" t="s">
        <v>0</v>
      </c>
      <c r="B3" s="7"/>
      <c r="C3" s="11"/>
      <c r="D3" s="7"/>
      <c r="E3" s="1" t="s">
        <v>1</v>
      </c>
      <c r="F3" s="235" t="s">
        <v>2858</v>
      </c>
      <c r="G3" s="236"/>
      <c r="H3" s="237"/>
      <c r="I3" s="1" t="s">
        <v>1128</v>
      </c>
    </row>
    <row r="4" spans="1:9" x14ac:dyDescent="0.35">
      <c r="C4"/>
      <c r="F4">
        <f>SUM(G5:G48)</f>
        <v>115.5</v>
      </c>
    </row>
    <row r="5" spans="1:9" x14ac:dyDescent="0.35">
      <c r="A5" s="8">
        <v>1</v>
      </c>
      <c r="B5" s="8"/>
      <c r="C5" s="225" t="s">
        <v>2823</v>
      </c>
      <c r="D5" s="226"/>
      <c r="E5" s="227"/>
      <c r="F5" s="14"/>
      <c r="G5" s="14">
        <f>SUM(H6:H13)</f>
        <v>25.5</v>
      </c>
      <c r="H5" s="14"/>
      <c r="I5" s="5"/>
    </row>
    <row r="6" spans="1:9" x14ac:dyDescent="0.35">
      <c r="A6" s="9"/>
      <c r="B6" s="9"/>
      <c r="C6" s="12">
        <v>1.1000000000000001</v>
      </c>
      <c r="D6" s="9"/>
      <c r="E6" s="3" t="s">
        <v>2853</v>
      </c>
      <c r="F6" s="3"/>
      <c r="G6" s="3"/>
      <c r="H6" s="3">
        <f>1.5*$E$2</f>
        <v>4.5</v>
      </c>
      <c r="I6" s="5"/>
    </row>
    <row r="7" spans="1:9" x14ac:dyDescent="0.35">
      <c r="A7" s="9"/>
      <c r="B7" s="9"/>
      <c r="C7" s="12">
        <v>1.2</v>
      </c>
      <c r="D7" s="9"/>
      <c r="E7" s="3" t="s">
        <v>2824</v>
      </c>
      <c r="F7" s="3"/>
      <c r="G7" s="3"/>
      <c r="H7" s="3">
        <f t="shared" ref="H7:H32" si="0">1*$E$2</f>
        <v>3</v>
      </c>
      <c r="I7" s="5"/>
    </row>
    <row r="8" spans="1:9" x14ac:dyDescent="0.35">
      <c r="A8" s="9"/>
      <c r="B8" s="9"/>
      <c r="C8" s="12">
        <v>1.3</v>
      </c>
      <c r="D8" s="9"/>
      <c r="E8" s="3" t="s">
        <v>2825</v>
      </c>
      <c r="F8" s="3"/>
      <c r="G8" s="3"/>
      <c r="H8" s="3">
        <f t="shared" si="0"/>
        <v>3</v>
      </c>
      <c r="I8" s="5"/>
    </row>
    <row r="9" spans="1:9" x14ac:dyDescent="0.35">
      <c r="A9" s="9"/>
      <c r="B9" s="9"/>
      <c r="C9" s="12">
        <v>1.4</v>
      </c>
      <c r="D9" s="9"/>
      <c r="E9" s="3" t="s">
        <v>2826</v>
      </c>
      <c r="F9" s="3"/>
      <c r="G9" s="3"/>
      <c r="H9" s="3">
        <f t="shared" si="0"/>
        <v>3</v>
      </c>
      <c r="I9" s="5"/>
    </row>
    <row r="10" spans="1:9" x14ac:dyDescent="0.35">
      <c r="A10" s="9"/>
      <c r="B10" s="9"/>
      <c r="C10" s="12">
        <v>1.5</v>
      </c>
      <c r="D10" s="9"/>
      <c r="E10" s="3" t="s">
        <v>2827</v>
      </c>
      <c r="F10" s="3"/>
      <c r="G10" s="3"/>
      <c r="H10" s="3">
        <f t="shared" si="0"/>
        <v>3</v>
      </c>
      <c r="I10" s="5"/>
    </row>
    <row r="11" spans="1:9" x14ac:dyDescent="0.35">
      <c r="A11" s="9"/>
      <c r="B11" s="9"/>
      <c r="C11" s="12">
        <v>1.6</v>
      </c>
      <c r="D11" s="9"/>
      <c r="E11" s="3" t="s">
        <v>2828</v>
      </c>
      <c r="F11" s="3"/>
      <c r="G11" s="3"/>
      <c r="H11" s="3">
        <f t="shared" si="0"/>
        <v>3</v>
      </c>
      <c r="I11" s="5"/>
    </row>
    <row r="12" spans="1:9" x14ac:dyDescent="0.35">
      <c r="A12" s="9"/>
      <c r="B12" s="9"/>
      <c r="C12" s="12">
        <v>1.7</v>
      </c>
      <c r="D12" s="9"/>
      <c r="E12" s="3" t="s">
        <v>2829</v>
      </c>
      <c r="F12" s="3"/>
      <c r="G12" s="3"/>
      <c r="H12" s="3">
        <f t="shared" si="0"/>
        <v>3</v>
      </c>
      <c r="I12" s="5"/>
    </row>
    <row r="13" spans="1:9" x14ac:dyDescent="0.35">
      <c r="A13" s="9"/>
      <c r="B13" s="9"/>
      <c r="C13" s="12">
        <v>1.8</v>
      </c>
      <c r="D13" s="9"/>
      <c r="E13" s="3" t="s">
        <v>2830</v>
      </c>
      <c r="F13" s="3"/>
      <c r="G13" s="3"/>
      <c r="H13" s="3">
        <f t="shared" si="0"/>
        <v>3</v>
      </c>
      <c r="I13" s="5"/>
    </row>
    <row r="14" spans="1:9" x14ac:dyDescent="0.35">
      <c r="A14" s="8">
        <v>2</v>
      </c>
      <c r="B14" s="8"/>
      <c r="C14" s="225" t="s">
        <v>2854</v>
      </c>
      <c r="D14" s="226"/>
      <c r="E14" s="227"/>
      <c r="F14" s="14"/>
      <c r="G14" s="14">
        <f>SUM(H15:H23)</f>
        <v>27</v>
      </c>
      <c r="H14" s="14"/>
      <c r="I14" s="5"/>
    </row>
    <row r="15" spans="1:9" x14ac:dyDescent="0.35">
      <c r="A15" s="9"/>
      <c r="B15" s="9"/>
      <c r="C15" s="9">
        <v>2.1</v>
      </c>
      <c r="D15" s="9"/>
      <c r="E15" s="3" t="s">
        <v>2831</v>
      </c>
      <c r="F15" s="3"/>
      <c r="G15" s="3"/>
      <c r="H15" s="3">
        <f t="shared" si="0"/>
        <v>3</v>
      </c>
      <c r="I15" s="5"/>
    </row>
    <row r="16" spans="1:9" x14ac:dyDescent="0.35">
      <c r="A16" s="9"/>
      <c r="B16" s="9"/>
      <c r="C16" s="9">
        <v>2.2000000000000002</v>
      </c>
      <c r="D16" s="9"/>
      <c r="E16" s="3" t="s">
        <v>2827</v>
      </c>
      <c r="F16" s="3"/>
      <c r="G16" s="3"/>
      <c r="H16" s="3">
        <f t="shared" si="0"/>
        <v>3</v>
      </c>
      <c r="I16" s="5"/>
    </row>
    <row r="17" spans="1:9" x14ac:dyDescent="0.35">
      <c r="A17" s="9"/>
      <c r="B17" s="9"/>
      <c r="C17" s="9">
        <v>2.2999999999999998</v>
      </c>
      <c r="D17" s="9"/>
      <c r="E17" s="3" t="s">
        <v>2832</v>
      </c>
      <c r="F17" s="3"/>
      <c r="G17" s="3"/>
      <c r="H17" s="3">
        <f t="shared" si="0"/>
        <v>3</v>
      </c>
      <c r="I17" s="5"/>
    </row>
    <row r="18" spans="1:9" x14ac:dyDescent="0.35">
      <c r="A18" s="9"/>
      <c r="B18" s="9"/>
      <c r="C18" s="9">
        <v>2.4</v>
      </c>
      <c r="D18" s="9"/>
      <c r="E18" s="3" t="s">
        <v>2833</v>
      </c>
      <c r="F18" s="3"/>
      <c r="G18" s="3"/>
      <c r="H18" s="3">
        <f t="shared" si="0"/>
        <v>3</v>
      </c>
      <c r="I18" s="5"/>
    </row>
    <row r="19" spans="1:9" x14ac:dyDescent="0.35">
      <c r="A19" s="9"/>
      <c r="B19" s="9"/>
      <c r="C19" s="9">
        <v>2.5</v>
      </c>
      <c r="D19" s="9"/>
      <c r="E19" s="3" t="s">
        <v>2834</v>
      </c>
      <c r="F19" s="3"/>
      <c r="G19" s="3"/>
      <c r="H19" s="3">
        <f t="shared" si="0"/>
        <v>3</v>
      </c>
      <c r="I19" s="5"/>
    </row>
    <row r="20" spans="1:9" x14ac:dyDescent="0.35">
      <c r="A20" s="9"/>
      <c r="B20" s="9"/>
      <c r="C20" s="9">
        <v>2.6</v>
      </c>
      <c r="D20" s="9"/>
      <c r="E20" s="3" t="s">
        <v>2835</v>
      </c>
      <c r="F20" s="3"/>
      <c r="G20" s="3"/>
      <c r="H20" s="3">
        <f t="shared" si="0"/>
        <v>3</v>
      </c>
      <c r="I20" s="5"/>
    </row>
    <row r="21" spans="1:9" x14ac:dyDescent="0.35">
      <c r="A21" s="9"/>
      <c r="B21" s="9"/>
      <c r="C21" s="9">
        <v>2.7</v>
      </c>
      <c r="D21" s="9"/>
      <c r="E21" s="3" t="s">
        <v>2836</v>
      </c>
      <c r="F21" s="3"/>
      <c r="G21" s="3"/>
      <c r="H21" s="3">
        <f t="shared" si="0"/>
        <v>3</v>
      </c>
      <c r="I21" s="5"/>
    </row>
    <row r="22" spans="1:9" x14ac:dyDescent="0.35">
      <c r="A22" s="9"/>
      <c r="B22" s="9"/>
      <c r="C22" s="9">
        <v>2.8</v>
      </c>
      <c r="D22" s="9"/>
      <c r="E22" s="3" t="s">
        <v>2837</v>
      </c>
      <c r="F22" s="3"/>
      <c r="G22" s="3"/>
      <c r="H22" s="3">
        <f t="shared" si="0"/>
        <v>3</v>
      </c>
      <c r="I22" s="5"/>
    </row>
    <row r="23" spans="1:9" x14ac:dyDescent="0.35">
      <c r="A23" s="9"/>
      <c r="B23" s="9"/>
      <c r="C23" s="9">
        <v>2.9</v>
      </c>
      <c r="D23" s="9"/>
      <c r="E23" s="3" t="s">
        <v>2838</v>
      </c>
      <c r="F23" s="3"/>
      <c r="G23" s="3"/>
      <c r="H23" s="3">
        <f t="shared" si="0"/>
        <v>3</v>
      </c>
      <c r="I23" s="5"/>
    </row>
    <row r="24" spans="1:9" x14ac:dyDescent="0.35">
      <c r="A24" s="8">
        <v>3</v>
      </c>
      <c r="B24" s="8"/>
      <c r="C24" s="225" t="s">
        <v>2857</v>
      </c>
      <c r="D24" s="226"/>
      <c r="E24" s="227"/>
      <c r="F24" s="14"/>
      <c r="G24" s="14">
        <f>SUM(H25:H33)</f>
        <v>24</v>
      </c>
      <c r="H24" s="14"/>
      <c r="I24" s="5"/>
    </row>
    <row r="25" spans="1:9" x14ac:dyDescent="0.35">
      <c r="B25" s="9"/>
      <c r="C25" s="9">
        <v>3.1</v>
      </c>
      <c r="D25" s="9"/>
      <c r="E25" s="3" t="s">
        <v>2827</v>
      </c>
      <c r="F25" s="3"/>
      <c r="G25" s="3"/>
      <c r="H25" s="3">
        <f t="shared" si="0"/>
        <v>3</v>
      </c>
      <c r="I25" s="5"/>
    </row>
    <row r="26" spans="1:9" x14ac:dyDescent="0.35">
      <c r="B26" s="9"/>
      <c r="C26" s="9">
        <v>3.2</v>
      </c>
      <c r="D26" s="9"/>
      <c r="E26" s="3" t="s">
        <v>2839</v>
      </c>
      <c r="F26" s="3"/>
      <c r="G26" s="3"/>
      <c r="H26" s="3">
        <f t="shared" si="0"/>
        <v>3</v>
      </c>
      <c r="I26" s="5"/>
    </row>
    <row r="27" spans="1:9" x14ac:dyDescent="0.35">
      <c r="B27" s="9"/>
      <c r="C27" s="9">
        <v>3.3</v>
      </c>
      <c r="D27" s="9"/>
      <c r="E27" s="3" t="s">
        <v>2840</v>
      </c>
      <c r="F27" s="3"/>
      <c r="G27" s="3"/>
      <c r="H27" s="3">
        <f t="shared" si="0"/>
        <v>3</v>
      </c>
      <c r="I27" s="5"/>
    </row>
    <row r="28" spans="1:9" x14ac:dyDescent="0.35">
      <c r="B28" s="9"/>
      <c r="C28" s="9">
        <v>3.4</v>
      </c>
      <c r="D28" s="9"/>
      <c r="E28" s="3" t="s">
        <v>2841</v>
      </c>
      <c r="F28" s="3"/>
      <c r="G28" s="3"/>
      <c r="H28" s="3">
        <f t="shared" si="0"/>
        <v>3</v>
      </c>
      <c r="I28" s="5"/>
    </row>
    <row r="29" spans="1:9" x14ac:dyDescent="0.35">
      <c r="B29" s="9"/>
      <c r="C29" s="9">
        <v>3.5</v>
      </c>
      <c r="D29" s="9"/>
      <c r="E29" s="3" t="s">
        <v>2842</v>
      </c>
      <c r="F29" s="3"/>
      <c r="G29" s="3"/>
      <c r="H29" s="3">
        <f t="shared" si="0"/>
        <v>3</v>
      </c>
      <c r="I29" s="5"/>
    </row>
    <row r="30" spans="1:9" x14ac:dyDescent="0.35">
      <c r="B30" s="9"/>
      <c r="C30" s="9">
        <v>3.6</v>
      </c>
      <c r="D30" s="9"/>
      <c r="E30" s="3" t="s">
        <v>2843</v>
      </c>
      <c r="F30" s="3"/>
      <c r="G30" s="3"/>
      <c r="H30" s="3">
        <f t="shared" si="0"/>
        <v>3</v>
      </c>
      <c r="I30" s="5"/>
    </row>
    <row r="31" spans="1:9" x14ac:dyDescent="0.35">
      <c r="B31" s="9"/>
      <c r="C31" s="9">
        <v>3.7</v>
      </c>
      <c r="D31" s="9"/>
      <c r="E31" s="3" t="s">
        <v>2837</v>
      </c>
      <c r="F31" s="3"/>
      <c r="G31" s="3"/>
      <c r="H31" s="3">
        <f t="shared" si="0"/>
        <v>3</v>
      </c>
      <c r="I31" s="5"/>
    </row>
    <row r="32" spans="1:9" x14ac:dyDescent="0.35">
      <c r="B32" s="9"/>
      <c r="C32" s="9">
        <v>3.8</v>
      </c>
      <c r="D32" s="9"/>
      <c r="E32" s="3" t="s">
        <v>2844</v>
      </c>
      <c r="F32" s="3"/>
      <c r="G32" s="3"/>
      <c r="H32" s="3">
        <f t="shared" si="0"/>
        <v>3</v>
      </c>
      <c r="I32" s="5"/>
    </row>
    <row r="33" spans="1:9" x14ac:dyDescent="0.35">
      <c r="A33" s="8">
        <v>4</v>
      </c>
      <c r="B33" s="8"/>
      <c r="C33" s="225" t="s">
        <v>2855</v>
      </c>
      <c r="D33" s="226"/>
      <c r="E33" s="227"/>
      <c r="F33" s="14"/>
      <c r="G33" s="14">
        <f>SUM(H34:H42)</f>
        <v>24</v>
      </c>
      <c r="H33" s="14"/>
      <c r="I33" s="5"/>
    </row>
    <row r="34" spans="1:9" x14ac:dyDescent="0.35">
      <c r="B34" s="9"/>
      <c r="C34" s="9">
        <v>4.0999999999999996</v>
      </c>
      <c r="D34" s="9"/>
      <c r="E34" s="3" t="s">
        <v>2827</v>
      </c>
      <c r="F34" s="3"/>
      <c r="G34" s="3"/>
      <c r="H34" s="3">
        <f t="shared" ref="H34:H46" si="1">1*$E$2</f>
        <v>3</v>
      </c>
      <c r="I34" s="5"/>
    </row>
    <row r="35" spans="1:9" x14ac:dyDescent="0.35">
      <c r="B35" s="9"/>
      <c r="C35" s="9">
        <v>4.2</v>
      </c>
      <c r="D35" s="9"/>
      <c r="E35" s="3" t="s">
        <v>2845</v>
      </c>
      <c r="F35" s="3"/>
      <c r="G35" s="3"/>
      <c r="H35" s="3">
        <f t="shared" si="1"/>
        <v>3</v>
      </c>
      <c r="I35" s="5"/>
    </row>
    <row r="36" spans="1:9" x14ac:dyDescent="0.35">
      <c r="B36" s="9"/>
      <c r="C36" s="9">
        <v>4.3</v>
      </c>
      <c r="D36" s="9"/>
      <c r="E36" s="3" t="s">
        <v>2846</v>
      </c>
      <c r="F36" s="3"/>
      <c r="G36" s="3"/>
      <c r="H36" s="3">
        <f t="shared" si="1"/>
        <v>3</v>
      </c>
      <c r="I36" s="5"/>
    </row>
    <row r="37" spans="1:9" x14ac:dyDescent="0.35">
      <c r="B37" s="9"/>
      <c r="C37" s="9">
        <v>4.4000000000000004</v>
      </c>
      <c r="D37" s="9"/>
      <c r="E37" s="3" t="s">
        <v>2847</v>
      </c>
      <c r="F37" s="3"/>
      <c r="G37" s="3"/>
      <c r="H37" s="3">
        <f t="shared" si="1"/>
        <v>3</v>
      </c>
      <c r="I37" s="5"/>
    </row>
    <row r="38" spans="1:9" x14ac:dyDescent="0.35">
      <c r="B38" s="9"/>
      <c r="C38" s="9">
        <v>4.5</v>
      </c>
      <c r="D38" s="9"/>
      <c r="E38" s="3" t="s">
        <v>2848</v>
      </c>
      <c r="F38" s="3"/>
      <c r="G38" s="3"/>
      <c r="H38" s="3">
        <f t="shared" si="1"/>
        <v>3</v>
      </c>
      <c r="I38" s="5"/>
    </row>
    <row r="39" spans="1:9" x14ac:dyDescent="0.35">
      <c r="B39" s="9"/>
      <c r="C39" s="9">
        <v>4.5999999999999996</v>
      </c>
      <c r="D39" s="9"/>
      <c r="E39" s="3" t="s">
        <v>2837</v>
      </c>
      <c r="F39" s="3"/>
      <c r="G39" s="3"/>
      <c r="H39" s="3">
        <f t="shared" si="1"/>
        <v>3</v>
      </c>
      <c r="I39" s="5"/>
    </row>
    <row r="40" spans="1:9" x14ac:dyDescent="0.35">
      <c r="B40" s="9"/>
      <c r="C40" s="9">
        <v>4.7</v>
      </c>
      <c r="D40" s="9"/>
      <c r="E40" s="3" t="s">
        <v>2849</v>
      </c>
      <c r="F40" s="3"/>
      <c r="G40" s="3"/>
      <c r="H40" s="3">
        <f t="shared" si="1"/>
        <v>3</v>
      </c>
      <c r="I40" s="5"/>
    </row>
    <row r="41" spans="1:9" x14ac:dyDescent="0.35">
      <c r="A41" s="8">
        <v>5</v>
      </c>
      <c r="B41" s="8"/>
      <c r="C41" s="225" t="s">
        <v>2856</v>
      </c>
      <c r="D41" s="226"/>
      <c r="E41" s="227"/>
      <c r="F41" s="14"/>
      <c r="G41" s="14">
        <f>SUM(H42:H50)</f>
        <v>15</v>
      </c>
      <c r="H41" s="14"/>
      <c r="I41" s="5"/>
    </row>
    <row r="42" spans="1:9" x14ac:dyDescent="0.35">
      <c r="B42" s="9"/>
      <c r="C42" s="9">
        <v>5.0999999999999996</v>
      </c>
      <c r="D42" s="9"/>
      <c r="E42" s="3" t="s">
        <v>2827</v>
      </c>
      <c r="F42" s="3"/>
      <c r="G42" s="3"/>
      <c r="H42" s="3">
        <f t="shared" si="1"/>
        <v>3</v>
      </c>
      <c r="I42" s="5"/>
    </row>
    <row r="43" spans="1:9" x14ac:dyDescent="0.35">
      <c r="B43" s="9"/>
      <c r="C43" s="9">
        <v>5.2</v>
      </c>
      <c r="D43" s="9"/>
      <c r="E43" s="3" t="s">
        <v>2850</v>
      </c>
      <c r="F43" s="3"/>
      <c r="G43" s="3"/>
      <c r="H43" s="3">
        <f t="shared" si="1"/>
        <v>3</v>
      </c>
      <c r="I43" s="5"/>
    </row>
    <row r="44" spans="1:9" x14ac:dyDescent="0.35">
      <c r="B44" s="9"/>
      <c r="C44" s="9">
        <v>5.3</v>
      </c>
      <c r="D44" s="9"/>
      <c r="E44" s="3" t="s">
        <v>2851</v>
      </c>
      <c r="F44" s="3"/>
      <c r="G44" s="3"/>
      <c r="H44" s="3">
        <f t="shared" si="1"/>
        <v>3</v>
      </c>
      <c r="I44" s="5"/>
    </row>
    <row r="45" spans="1:9" x14ac:dyDescent="0.35">
      <c r="B45" s="9"/>
      <c r="C45" s="9">
        <v>5.4</v>
      </c>
      <c r="D45" s="9"/>
      <c r="E45" s="3" t="s">
        <v>2837</v>
      </c>
      <c r="F45" s="3"/>
      <c r="G45" s="3"/>
      <c r="H45" s="3">
        <f t="shared" si="1"/>
        <v>3</v>
      </c>
      <c r="I45" s="5"/>
    </row>
    <row r="46" spans="1:9" x14ac:dyDescent="0.35">
      <c r="B46" s="9"/>
      <c r="C46" s="9">
        <v>5.5</v>
      </c>
      <c r="D46" s="9"/>
      <c r="E46" s="3" t="s">
        <v>2852</v>
      </c>
      <c r="F46" s="3"/>
      <c r="G46" s="3"/>
      <c r="H46" s="3">
        <f t="shared" si="1"/>
        <v>3</v>
      </c>
      <c r="I46" s="5"/>
    </row>
    <row r="47" spans="1:9" x14ac:dyDescent="0.35">
      <c r="A47" s="9">
        <v>6</v>
      </c>
      <c r="B47" s="9"/>
      <c r="C47" s="12"/>
      <c r="D47" s="9"/>
      <c r="E47" s="10" t="s">
        <v>2166</v>
      </c>
      <c r="F47" s="10"/>
      <c r="G47" s="3"/>
      <c r="H47" s="3"/>
      <c r="I47" s="5"/>
    </row>
    <row r="48" spans="1:9" x14ac:dyDescent="0.35">
      <c r="A48" s="9">
        <v>7</v>
      </c>
      <c r="B48" s="9"/>
      <c r="C48" s="12"/>
      <c r="D48" s="9"/>
      <c r="E48" s="10" t="s">
        <v>2168</v>
      </c>
      <c r="F48" s="10"/>
      <c r="G48" s="3"/>
      <c r="H48" s="3"/>
      <c r="I48" s="5"/>
    </row>
  </sheetData>
  <mergeCells count="6">
    <mergeCell ref="C41:E41"/>
    <mergeCell ref="F3:H3"/>
    <mergeCell ref="C5:E5"/>
    <mergeCell ref="C14:E14"/>
    <mergeCell ref="C24:E24"/>
    <mergeCell ref="C33:E3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E11"/>
  <sheetViews>
    <sheetView workbookViewId="0">
      <selection activeCell="D3" sqref="D3:D11"/>
    </sheetView>
  </sheetViews>
  <sheetFormatPr defaultRowHeight="14.5" x14ac:dyDescent="0.35"/>
  <sheetData>
    <row r="1" spans="2:5" s="24" customFormat="1" x14ac:dyDescent="0.35">
      <c r="B1" s="24" t="s">
        <v>3867</v>
      </c>
      <c r="C1" s="24" t="s">
        <v>3868</v>
      </c>
      <c r="D1" s="24" t="s">
        <v>3866</v>
      </c>
      <c r="E1" s="24" t="s">
        <v>3759</v>
      </c>
    </row>
    <row r="2" spans="2:5" x14ac:dyDescent="0.35">
      <c r="B2" t="s">
        <v>3734</v>
      </c>
      <c r="C2" s="20">
        <v>0.03</v>
      </c>
      <c r="D2" s="20">
        <v>0.03</v>
      </c>
      <c r="E2" s="20">
        <v>0.01</v>
      </c>
    </row>
    <row r="3" spans="2:5" x14ac:dyDescent="0.35">
      <c r="B3" t="s">
        <v>3379</v>
      </c>
      <c r="C3" s="20">
        <v>7.0000000000000007E-2</v>
      </c>
      <c r="D3" s="20">
        <v>7.0000000000000007E-2</v>
      </c>
      <c r="E3" s="20">
        <v>0.05</v>
      </c>
    </row>
    <row r="4" spans="2:5" x14ac:dyDescent="0.35">
      <c r="B4" t="s">
        <v>3865</v>
      </c>
      <c r="C4" s="20">
        <v>0</v>
      </c>
      <c r="D4" s="20">
        <v>0.05</v>
      </c>
      <c r="E4" s="20">
        <v>0.03</v>
      </c>
    </row>
    <row r="5" spans="2:5" x14ac:dyDescent="0.35">
      <c r="B5" t="s">
        <v>3828</v>
      </c>
      <c r="C5" s="20">
        <v>0.25</v>
      </c>
      <c r="D5" s="20">
        <v>0.09</v>
      </c>
      <c r="E5" s="20">
        <v>0.1</v>
      </c>
    </row>
    <row r="6" spans="2:5" x14ac:dyDescent="0.35">
      <c r="B6" t="s">
        <v>3576</v>
      </c>
      <c r="C6" s="20"/>
      <c r="D6" s="20">
        <v>0.12</v>
      </c>
      <c r="E6" s="20"/>
    </row>
    <row r="7" spans="2:5" x14ac:dyDescent="0.35">
      <c r="B7" t="s">
        <v>3974</v>
      </c>
      <c r="C7" s="20"/>
      <c r="D7" s="20">
        <v>0.15</v>
      </c>
      <c r="E7" s="20"/>
    </row>
    <row r="8" spans="2:5" x14ac:dyDescent="0.35">
      <c r="B8" t="s">
        <v>3577</v>
      </c>
      <c r="C8" s="20">
        <v>0.45</v>
      </c>
      <c r="D8" s="20">
        <v>0.3</v>
      </c>
      <c r="E8" s="20">
        <v>0.2</v>
      </c>
    </row>
    <row r="9" spans="2:5" x14ac:dyDescent="0.35">
      <c r="B9" t="s">
        <v>3386</v>
      </c>
      <c r="C9" s="20">
        <v>0.15</v>
      </c>
      <c r="D9" s="20">
        <v>0.15</v>
      </c>
      <c r="E9" s="20">
        <v>0.3</v>
      </c>
    </row>
    <row r="10" spans="2:5" x14ac:dyDescent="0.35">
      <c r="B10" t="s">
        <v>3447</v>
      </c>
      <c r="C10" s="20">
        <v>0.08</v>
      </c>
      <c r="D10" s="20">
        <v>0.06</v>
      </c>
      <c r="E10" s="20">
        <v>0.1</v>
      </c>
    </row>
    <row r="11" spans="2:5" x14ac:dyDescent="0.35">
      <c r="B11" t="s">
        <v>4308</v>
      </c>
      <c r="D11" s="20">
        <v>0.01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133107-B7DA-4125-A27A-F68B5B79C5C5}">
  <dimension ref="C2:H14"/>
  <sheetViews>
    <sheetView workbookViewId="0">
      <selection activeCell="F2" sqref="F2:H13"/>
    </sheetView>
  </sheetViews>
  <sheetFormatPr defaultRowHeight="14.5" x14ac:dyDescent="0.35"/>
  <cols>
    <col min="3" max="3" width="51.453125" bestFit="1" customWidth="1"/>
    <col min="4" max="4" width="10.1796875" bestFit="1" customWidth="1"/>
    <col min="5" max="5" width="10.1796875" customWidth="1"/>
    <col min="6" max="6" width="51.453125" bestFit="1" customWidth="1"/>
    <col min="7" max="8" width="9.7265625" bestFit="1" customWidth="1"/>
  </cols>
  <sheetData>
    <row r="2" spans="3:8" ht="15" customHeight="1" x14ac:dyDescent="0.35">
      <c r="C2" s="141" t="s">
        <v>4326</v>
      </c>
      <c r="D2" s="142"/>
      <c r="F2" s="141" t="s">
        <v>4329</v>
      </c>
      <c r="G2" s="65" t="s">
        <v>4327</v>
      </c>
      <c r="H2" s="65" t="s">
        <v>4328</v>
      </c>
    </row>
    <row r="3" spans="3:8" ht="15" customHeight="1" x14ac:dyDescent="0.35">
      <c r="C3" s="142"/>
      <c r="D3" s="142"/>
      <c r="F3" s="141"/>
      <c r="G3" s="55">
        <f>'COTS (2)'!AF18</f>
        <v>0</v>
      </c>
      <c r="H3" s="55">
        <f>'COTS (2)'!AG18</f>
        <v>25</v>
      </c>
    </row>
    <row r="4" spans="3:8" x14ac:dyDescent="0.35">
      <c r="C4" s="33" t="e">
        <f>'COTS (2)'!#REF!</f>
        <v>#REF!</v>
      </c>
      <c r="D4" s="59" t="e">
        <f>'COTS (2)'!#REF!</f>
        <v>#REF!</v>
      </c>
      <c r="E4" s="63"/>
      <c r="F4" s="33" t="e">
        <f>'COTS (2)'!#REF!</f>
        <v>#REF!</v>
      </c>
      <c r="G4" s="55" t="e">
        <f>'COTS (2)'!#REF!</f>
        <v>#REF!</v>
      </c>
      <c r="H4" s="55" t="e">
        <f>'COTS (2)'!#REF!</f>
        <v>#REF!</v>
      </c>
    </row>
    <row r="5" spans="3:8" x14ac:dyDescent="0.35">
      <c r="C5" s="33" t="str">
        <f>'COTS (2)'!$D$19</f>
        <v>Coordinate and Collaborate with Relevant Stakeholders (User Story)</v>
      </c>
      <c r="D5" s="59">
        <f>'COTS (2)'!$U19</f>
        <v>1310.4000000000001</v>
      </c>
      <c r="E5" s="63"/>
      <c r="F5" s="33" t="str">
        <f>'COTS (2)'!$D$19</f>
        <v>Coordinate and Collaborate with Relevant Stakeholders (User Story)</v>
      </c>
      <c r="G5" s="55">
        <f>'COTS (2)'!AF19</f>
        <v>0</v>
      </c>
      <c r="H5" s="55">
        <f>'COTS (2)'!AG19</f>
        <v>3</v>
      </c>
    </row>
    <row r="6" spans="3:8" x14ac:dyDescent="0.35">
      <c r="C6" s="33" t="str">
        <f>'COTS (2)'!$D$20</f>
        <v>Align Measurement and Analysis Activities (User Story)</v>
      </c>
      <c r="D6" s="59">
        <f>'COTS (2)'!$U20</f>
        <v>1419.6000000000004</v>
      </c>
      <c r="E6" s="63"/>
      <c r="F6" s="33" t="str">
        <f>'COTS (2)'!$D$20</f>
        <v>Align Measurement and Analysis Activities (User Story)</v>
      </c>
      <c r="G6" s="55">
        <f>'COTS (2)'!AF20</f>
        <v>0</v>
      </c>
      <c r="H6" s="55">
        <f>'COTS (2)'!AG20</f>
        <v>3</v>
      </c>
    </row>
    <row r="7" spans="3:8" x14ac:dyDescent="0.35">
      <c r="C7" s="33" t="str">
        <f>'COTS (2)'!$D$21</f>
        <v>Establish Estimates (User Story)</v>
      </c>
      <c r="D7" s="59">
        <f>'COTS (2)'!$U21</f>
        <v>1419.6000000000004</v>
      </c>
      <c r="E7" s="63"/>
      <c r="F7" s="33" t="str">
        <f>'COTS (2)'!$D$21</f>
        <v>Establish Estimates (User Story)</v>
      </c>
      <c r="G7" s="55">
        <f>'COTS (2)'!AF21</f>
        <v>0</v>
      </c>
      <c r="H7" s="55">
        <f>'COTS (2)'!AG21</f>
        <v>3</v>
      </c>
    </row>
    <row r="8" spans="3:8" x14ac:dyDescent="0.35">
      <c r="C8" s="33" t="str">
        <f>'COTS (2)'!$D$22</f>
        <v>Develop a Project Plan (User Story)</v>
      </c>
      <c r="D8" s="59">
        <f>'COTS (2)'!$U22</f>
        <v>1419.6000000000004</v>
      </c>
      <c r="E8" s="63"/>
      <c r="F8" s="33" t="str">
        <f>'COTS (2)'!$D$22</f>
        <v>Develop a Project Plan (User Story)</v>
      </c>
      <c r="G8" s="55">
        <f>'COTS (2)'!AF22</f>
        <v>0</v>
      </c>
      <c r="H8" s="55">
        <f>'COTS (2)'!AG22</f>
        <v>3</v>
      </c>
    </row>
    <row r="9" spans="3:8" x14ac:dyDescent="0.35">
      <c r="C9" s="33" t="str">
        <f>'COTS (2)'!$D$24</f>
        <v>Obtain Commitment to the Plan (User Story)</v>
      </c>
      <c r="D9" s="59">
        <f>'COTS (2)'!$U24</f>
        <v>1092.0000000000002</v>
      </c>
      <c r="E9" s="63"/>
      <c r="F9" s="33" t="str">
        <f>'COTS (2)'!$D$24</f>
        <v>Obtain Commitment to the Plan (User Story)</v>
      </c>
      <c r="G9" s="55">
        <f>'COTS (2)'!AF24</f>
        <v>0</v>
      </c>
      <c r="H9" s="55">
        <f>'COTS (2)'!AG24</f>
        <v>2</v>
      </c>
    </row>
    <row r="10" spans="3:8" x14ac:dyDescent="0.35">
      <c r="C10" s="33" t="str">
        <f>'COTS (2)'!$D$52</f>
        <v>Prepare for Quantitative Management (User Story)</v>
      </c>
      <c r="D10" s="59">
        <f>'COTS (2)'!$U52</f>
        <v>1092.0000000000002</v>
      </c>
      <c r="E10" s="63"/>
      <c r="F10" s="33" t="str">
        <f>'COTS (2)'!$D$52</f>
        <v>Prepare for Quantitative Management (User Story)</v>
      </c>
      <c r="G10" s="55">
        <f>'COTS (2)'!AF52</f>
        <v>0</v>
      </c>
      <c r="H10" s="55">
        <f>'COTS (2)'!AG52</f>
        <v>2</v>
      </c>
    </row>
    <row r="11" spans="3:8" x14ac:dyDescent="0.35">
      <c r="C11" s="33" t="str">
        <f>'COTS (2)'!$D$53</f>
        <v>Prepare for Risk Management (User Story)</v>
      </c>
      <c r="D11" s="59">
        <f>'COTS (2)'!$U53</f>
        <v>1092.0000000000002</v>
      </c>
      <c r="E11" s="63"/>
      <c r="F11" s="33" t="str">
        <f>'COTS (2)'!$D$53</f>
        <v>Prepare for Risk Management (User Story)</v>
      </c>
      <c r="G11" s="55">
        <f>'COTS (2)'!AF53</f>
        <v>0</v>
      </c>
      <c r="H11" s="55">
        <f>'COTS (2)'!AG53</f>
        <v>2</v>
      </c>
    </row>
    <row r="12" spans="3:8" x14ac:dyDescent="0.35">
      <c r="C12" s="56" t="str">
        <f>'COTS (2)'!$D$54</f>
        <v>Planning Risk</v>
      </c>
      <c r="D12" s="60" t="e">
        <f>'COTS (2)'!$U54</f>
        <v>#VALUE!</v>
      </c>
      <c r="E12" s="64"/>
      <c r="F12" s="56" t="str">
        <f>'COTS (2)'!$D$54</f>
        <v>Planning Risk</v>
      </c>
      <c r="G12" s="57">
        <f>'COTS (2)'!AF54</f>
        <v>0</v>
      </c>
      <c r="H12" s="57" t="e">
        <f>'COTS (2)'!AG54</f>
        <v>#VALUE!</v>
      </c>
    </row>
    <row r="13" spans="3:8" ht="15" thickBot="1" x14ac:dyDescent="0.4">
      <c r="D13" s="58" t="e">
        <f>SUM(D4:D12)</f>
        <v>#REF!</v>
      </c>
      <c r="F13" s="61" t="str">
        <f>'COTS (2)'!$C$55</f>
        <v>Planning Completed</v>
      </c>
      <c r="G13" s="62" t="e">
        <f>H12</f>
        <v>#VALUE!</v>
      </c>
      <c r="H13" s="62"/>
    </row>
    <row r="14" spans="3:8" ht="15" thickTop="1" x14ac:dyDescent="0.35">
      <c r="E14" s="63"/>
      <c r="F14" s="63"/>
    </row>
  </sheetData>
  <mergeCells count="2">
    <mergeCell ref="F2:F3"/>
    <mergeCell ref="C2:D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3E4FD1-B11F-4F58-A0D8-8A1B5052ECAF}">
  <sheetPr>
    <outlinePr summaryBelow="0" summaryRight="0"/>
  </sheetPr>
  <dimension ref="A1:AH586"/>
  <sheetViews>
    <sheetView tabSelected="1" zoomScaleNormal="100" zoomScaleSheetLayoutView="70" workbookViewId="0">
      <pane ySplit="1" topLeftCell="A2" activePane="bottomLeft" state="frozen"/>
      <selection pane="bottomLeft" activeCell="D9" sqref="D9:G9"/>
    </sheetView>
  </sheetViews>
  <sheetFormatPr defaultColWidth="8.81640625" defaultRowHeight="18.5" outlineLevelRow="6" outlineLevelCol="1" x14ac:dyDescent="0.35"/>
  <cols>
    <col min="1" max="1" width="12" style="66" bestFit="1" customWidth="1"/>
    <col min="2" max="2" width="6" style="79" customWidth="1"/>
    <col min="3" max="3" width="8.453125" style="79" customWidth="1"/>
    <col min="4" max="4" width="6.7265625" style="79" bestFit="1" customWidth="1"/>
    <col min="5" max="5" width="8.26953125" style="79" bestFit="1" customWidth="1"/>
    <col min="6" max="6" width="8.54296875" style="79" customWidth="1"/>
    <col min="7" max="7" width="40.1796875" style="79" customWidth="1"/>
    <col min="8" max="8" width="45.453125" style="79" hidden="1" customWidth="1"/>
    <col min="9" max="9" width="43.7265625" style="79" hidden="1" customWidth="1"/>
    <col min="10" max="10" width="4.453125" style="107" customWidth="1"/>
    <col min="11" max="11" width="9.7265625" style="126" customWidth="1"/>
    <col min="12" max="12" width="9.1796875" style="126" customWidth="1" outlineLevel="1"/>
    <col min="13" max="13" width="10.1796875" style="126" customWidth="1" outlineLevel="1"/>
    <col min="14" max="14" width="9.54296875" style="126" customWidth="1" outlineLevel="1"/>
    <col min="15" max="15" width="10" style="126" customWidth="1" outlineLevel="1"/>
    <col min="16" max="16" width="9.26953125" style="127" customWidth="1" collapsed="1"/>
    <col min="17" max="19" width="9.26953125" style="127" hidden="1" customWidth="1" outlineLevel="1"/>
    <col min="20" max="20" width="15.7265625" style="128" customWidth="1" collapsed="1"/>
    <col min="21" max="21" width="10.7265625" style="128" hidden="1" customWidth="1" outlineLevel="1"/>
    <col min="22" max="23" width="10.26953125" style="128" hidden="1" customWidth="1" outlineLevel="1"/>
    <col min="24" max="24" width="16.1796875" style="79" customWidth="1" collapsed="1"/>
    <col min="25" max="27" width="16.1796875" style="79" hidden="1" customWidth="1" outlineLevel="1"/>
    <col min="28" max="29" width="16.1796875" style="79" customWidth="1"/>
    <col min="30" max="30" width="10.54296875" style="129" customWidth="1"/>
    <col min="31" max="31" width="7.1796875" style="79" customWidth="1"/>
    <col min="32" max="32" width="10.7265625" style="79" bestFit="1" customWidth="1"/>
    <col min="33" max="33" width="10.54296875" style="79" bestFit="1" customWidth="1"/>
    <col min="34" max="16384" width="8.81640625" style="79"/>
  </cols>
  <sheetData>
    <row r="1" spans="1:34" s="66" customFormat="1" ht="29.25" customHeight="1" x14ac:dyDescent="0.35">
      <c r="A1" s="66" t="s">
        <v>3652</v>
      </c>
      <c r="B1" s="166" t="s">
        <v>1</v>
      </c>
      <c r="C1" s="166"/>
      <c r="D1" s="166"/>
      <c r="E1" s="166"/>
      <c r="F1" s="166"/>
      <c r="G1" s="166"/>
      <c r="I1" s="66" t="s">
        <v>1128</v>
      </c>
      <c r="J1" s="70"/>
      <c r="K1" s="167" t="s">
        <v>3731</v>
      </c>
      <c r="L1" s="167"/>
      <c r="M1" s="167"/>
      <c r="N1" s="167"/>
      <c r="O1" s="167"/>
      <c r="P1" s="164" t="s">
        <v>3580</v>
      </c>
      <c r="Q1" s="164"/>
      <c r="R1" s="164"/>
      <c r="S1" s="164"/>
      <c r="T1" s="165" t="s">
        <v>4354</v>
      </c>
      <c r="U1" s="165"/>
      <c r="V1" s="165"/>
      <c r="W1" s="165"/>
      <c r="X1" s="180" t="s">
        <v>4353</v>
      </c>
      <c r="Y1" s="180"/>
      <c r="Z1" s="180"/>
      <c r="AA1" s="180"/>
      <c r="AB1" s="66" t="s">
        <v>4352</v>
      </c>
      <c r="AC1" s="66" t="s">
        <v>3583</v>
      </c>
      <c r="AD1" s="67" t="s">
        <v>3649</v>
      </c>
      <c r="AE1" s="66" t="s">
        <v>3586</v>
      </c>
      <c r="AF1" s="68" t="s">
        <v>3383</v>
      </c>
      <c r="AG1" s="68" t="s">
        <v>3384</v>
      </c>
      <c r="AH1" s="66" t="s">
        <v>3587</v>
      </c>
    </row>
    <row r="2" spans="1:34" x14ac:dyDescent="0.35">
      <c r="A2" s="71">
        <v>1</v>
      </c>
      <c r="B2" s="148" t="s">
        <v>4367</v>
      </c>
      <c r="C2" s="148"/>
      <c r="D2" s="148"/>
      <c r="E2" s="148"/>
      <c r="F2" s="148"/>
      <c r="G2" s="148"/>
      <c r="H2" s="72" t="str">
        <f>B2</f>
        <v>Solution Backlog</v>
      </c>
      <c r="I2" s="72"/>
      <c r="J2" s="73"/>
      <c r="K2" s="74">
        <f>SUM(K18:K150)</f>
        <v>0.12000000000000001</v>
      </c>
      <c r="L2" s="74"/>
      <c r="M2" s="74"/>
      <c r="N2" s="74"/>
      <c r="O2" s="74"/>
      <c r="P2" s="75"/>
      <c r="Q2" s="75"/>
      <c r="R2" s="75"/>
      <c r="S2" s="75"/>
      <c r="T2" s="76">
        <f>SUM(T3:T150)</f>
        <v>18720</v>
      </c>
      <c r="U2" s="76"/>
      <c r="V2" s="76"/>
      <c r="W2" s="76"/>
      <c r="X2" s="72"/>
      <c r="Y2" s="72"/>
      <c r="Z2" s="72"/>
      <c r="AA2" s="72"/>
      <c r="AB2" s="72"/>
      <c r="AC2" s="72"/>
      <c r="AD2" s="77"/>
      <c r="AE2" s="72"/>
      <c r="AF2" s="78">
        <f>Sheet2!C3</f>
        <v>44747</v>
      </c>
      <c r="AG2" s="78">
        <f>(WORKDAY(AF2,Sheet2!C2*5))</f>
        <v>45020</v>
      </c>
      <c r="AH2" s="72"/>
    </row>
    <row r="3" spans="1:34" collapsed="1" x14ac:dyDescent="0.35">
      <c r="A3" s="71">
        <f t="shared" ref="A3:A10" si="0">A2+1</f>
        <v>2</v>
      </c>
      <c r="B3" s="72">
        <v>1.1000000000000001</v>
      </c>
      <c r="C3" s="148" t="s">
        <v>3385</v>
      </c>
      <c r="D3" s="148"/>
      <c r="E3" s="148"/>
      <c r="F3" s="148"/>
      <c r="G3" s="148"/>
      <c r="H3" s="72"/>
      <c r="I3" s="72"/>
      <c r="J3" s="73"/>
      <c r="K3" s="74"/>
      <c r="L3" s="74"/>
      <c r="M3" s="74"/>
      <c r="N3" s="74"/>
      <c r="O3" s="74"/>
      <c r="P3" s="75"/>
      <c r="Q3" s="75"/>
      <c r="R3" s="75"/>
      <c r="S3" s="75"/>
      <c r="T3" s="76"/>
      <c r="U3" s="76"/>
      <c r="V3" s="76"/>
      <c r="W3" s="76"/>
      <c r="X3" s="72"/>
      <c r="Y3" s="72"/>
      <c r="Z3" s="72"/>
      <c r="AA3" s="72"/>
      <c r="AB3" s="72"/>
      <c r="AC3" s="72"/>
      <c r="AD3" s="77"/>
      <c r="AE3" s="72"/>
      <c r="AF3" s="78">
        <f>$AF$2</f>
        <v>44747</v>
      </c>
      <c r="AG3" s="78">
        <f>(WORKDAY(AF3,AD3))</f>
        <v>44747</v>
      </c>
      <c r="AH3" s="72"/>
    </row>
    <row r="4" spans="1:34" ht="14.5" hidden="1" outlineLevel="1" x14ac:dyDescent="0.35">
      <c r="A4" s="71">
        <f t="shared" si="0"/>
        <v>3</v>
      </c>
      <c r="B4" s="72"/>
      <c r="C4" s="72" t="s">
        <v>1604</v>
      </c>
      <c r="D4" s="168" t="s">
        <v>3382</v>
      </c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8"/>
      <c r="AD4" s="168"/>
      <c r="AE4" s="168"/>
      <c r="AF4" s="81"/>
      <c r="AG4" s="81"/>
      <c r="AH4" s="72"/>
    </row>
    <row r="5" spans="1:34" hidden="1" outlineLevel="1" x14ac:dyDescent="0.35">
      <c r="A5" s="71">
        <f t="shared" si="0"/>
        <v>4</v>
      </c>
      <c r="B5" s="72"/>
      <c r="C5" s="72" t="s">
        <v>1606</v>
      </c>
      <c r="D5" s="168" t="s">
        <v>3892</v>
      </c>
      <c r="E5" s="168"/>
      <c r="F5" s="168"/>
      <c r="G5" s="168"/>
      <c r="H5" s="80"/>
      <c r="I5" s="80"/>
      <c r="J5" s="82"/>
      <c r="K5" s="74"/>
      <c r="L5" s="74"/>
      <c r="M5" s="74"/>
      <c r="N5" s="74"/>
      <c r="O5" s="74"/>
      <c r="P5" s="75"/>
      <c r="Q5" s="75"/>
      <c r="R5" s="75"/>
      <c r="S5" s="75"/>
      <c r="T5" s="76"/>
      <c r="U5" s="76"/>
      <c r="V5" s="76"/>
      <c r="W5" s="76"/>
      <c r="X5" s="80"/>
      <c r="Y5" s="80"/>
      <c r="Z5" s="80"/>
      <c r="AA5" s="80"/>
      <c r="AB5" s="80"/>
      <c r="AC5" s="80"/>
      <c r="AD5" s="83"/>
      <c r="AE5" s="80"/>
      <c r="AF5" s="81"/>
      <c r="AG5" s="81"/>
      <c r="AH5" s="72"/>
    </row>
    <row r="6" spans="1:34" ht="14.5" hidden="1" outlineLevel="1" x14ac:dyDescent="0.35">
      <c r="A6" s="71">
        <f t="shared" si="0"/>
        <v>5</v>
      </c>
      <c r="B6" s="72"/>
      <c r="C6" s="72" t="s">
        <v>1606</v>
      </c>
      <c r="D6" s="168" t="s">
        <v>3735</v>
      </c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81">
        <f>AF3</f>
        <v>44747</v>
      </c>
      <c r="AG6" s="81">
        <f>(WORKDAY(AF6,AD6))</f>
        <v>44747</v>
      </c>
      <c r="AH6" s="72"/>
    </row>
    <row r="7" spans="1:34" x14ac:dyDescent="0.35">
      <c r="A7" s="71">
        <f t="shared" si="0"/>
        <v>6</v>
      </c>
      <c r="B7" s="72">
        <v>1.2</v>
      </c>
      <c r="C7" s="147" t="s">
        <v>4384</v>
      </c>
      <c r="D7" s="147"/>
      <c r="E7" s="147"/>
      <c r="F7" s="147"/>
      <c r="G7" s="147"/>
      <c r="H7" s="72" t="str">
        <f>CONCATENATE("   ",C7)</f>
        <v xml:space="preserve">   COTS Initiating Process</v>
      </c>
      <c r="I7" s="72"/>
      <c r="J7" s="73"/>
      <c r="K7" s="84">
        <v>0.03</v>
      </c>
      <c r="L7" s="84">
        <f>SUM(L9:L17)</f>
        <v>1.0449999999999999</v>
      </c>
      <c r="M7" s="84"/>
      <c r="N7" s="84"/>
      <c r="O7" s="84"/>
      <c r="P7" s="75">
        <f>((Sheet2!$C$2*40)*K7)</f>
        <v>46.8</v>
      </c>
      <c r="Q7" s="75"/>
      <c r="R7" s="75"/>
      <c r="S7" s="75"/>
      <c r="T7" s="85" t="str">
        <f>CONCATENATE("$",P7*Sheet2!C4," - $",SUM(U9:U16))</f>
        <v>$4680 - $4890.6</v>
      </c>
      <c r="U7" s="86"/>
      <c r="V7" s="86"/>
      <c r="W7" s="86"/>
      <c r="AC7" s="72">
        <f>IF(ISBLANK(P7),IF(ISBLANK(Q7),IF(ISBLANK(R7),IF(ISBLANK(S7),"Error",S7),R7),Q7),P7)/6</f>
        <v>7.8</v>
      </c>
      <c r="AD7" s="77">
        <f>ROUNDUP(AC7,1)</f>
        <v>7.8</v>
      </c>
      <c r="AE7" s="72"/>
      <c r="AF7" s="78">
        <f>IF(ISBLANK(AE7),,WORKDAY(VLOOKUP(AE7,$A$2:$AG$150,26),0))</f>
        <v>0</v>
      </c>
      <c r="AG7" s="78"/>
      <c r="AH7" s="72"/>
    </row>
    <row r="8" spans="1:34" outlineLevel="1" x14ac:dyDescent="0.35">
      <c r="A8" s="71">
        <f t="shared" si="0"/>
        <v>7</v>
      </c>
      <c r="B8" s="72"/>
      <c r="C8" s="139" t="s">
        <v>1604</v>
      </c>
      <c r="D8" s="171" t="s">
        <v>4355</v>
      </c>
      <c r="E8" s="172"/>
      <c r="F8" s="172"/>
      <c r="G8" s="173"/>
      <c r="H8" s="72"/>
      <c r="I8" s="72"/>
      <c r="J8" s="73"/>
      <c r="K8" s="84"/>
      <c r="L8" s="84"/>
      <c r="M8" s="84"/>
      <c r="N8" s="84"/>
      <c r="O8" s="84"/>
      <c r="P8" s="75"/>
      <c r="Q8" s="75"/>
      <c r="R8" s="75"/>
      <c r="S8" s="75"/>
      <c r="T8" s="85"/>
      <c r="U8" s="86"/>
      <c r="V8" s="86"/>
      <c r="W8" s="86"/>
      <c r="AC8" s="72"/>
      <c r="AD8" s="77"/>
      <c r="AE8" s="72"/>
      <c r="AF8" s="78"/>
      <c r="AG8" s="78"/>
      <c r="AH8" s="72"/>
    </row>
    <row r="9" spans="1:34" ht="17.5" outlineLevel="1" x14ac:dyDescent="0.35">
      <c r="A9" s="71">
        <f t="shared" si="0"/>
        <v>8</v>
      </c>
      <c r="B9" s="72"/>
      <c r="C9" s="72" t="s">
        <v>1606</v>
      </c>
      <c r="D9" s="147" t="s">
        <v>4378</v>
      </c>
      <c r="E9" s="147"/>
      <c r="F9" s="147"/>
      <c r="G9" s="147"/>
      <c r="H9" s="72" t="str">
        <f>CONCATENATE("     ",D9)</f>
        <v xml:space="preserve">     Develop Preliminary Project Plan (User Story)</v>
      </c>
      <c r="I9" s="72"/>
      <c r="J9" s="87" t="s">
        <v>4376</v>
      </c>
      <c r="K9" s="84"/>
      <c r="L9" s="84">
        <v>0.26</v>
      </c>
      <c r="M9" s="84"/>
      <c r="N9" s="84"/>
      <c r="O9" s="84"/>
      <c r="P9" s="75"/>
      <c r="Q9" s="75">
        <f t="shared" ref="Q9:Q16" si="1">($P$7*L9)</f>
        <v>12.167999999999999</v>
      </c>
      <c r="R9" s="75"/>
      <c r="S9" s="75"/>
      <c r="T9" s="86"/>
      <c r="U9" s="86">
        <f>Q9*Sheet2!$C$4</f>
        <v>1216.8</v>
      </c>
      <c r="V9" s="86"/>
      <c r="W9" s="86"/>
      <c r="X9" s="72"/>
      <c r="Y9" s="72"/>
      <c r="Z9" s="72"/>
      <c r="AA9" s="72"/>
      <c r="AB9" s="72"/>
      <c r="AC9" s="72"/>
      <c r="AD9" s="77"/>
      <c r="AE9" s="72">
        <v>3</v>
      </c>
      <c r="AF9" s="78">
        <f t="shared" ref="AF9:AF14" si="2">IF(ISBLANK(AE9),,WORKDAY(VLOOKUP(AE9,$A$2:$AG$150,26),0))</f>
        <v>0</v>
      </c>
      <c r="AG9" s="78">
        <f>(WORKDAY(AF9,AD9))</f>
        <v>0</v>
      </c>
      <c r="AH9" s="72"/>
    </row>
    <row r="10" spans="1:34" outlineLevel="1" x14ac:dyDescent="0.35">
      <c r="A10" s="71">
        <f t="shared" si="0"/>
        <v>9</v>
      </c>
      <c r="B10" s="72"/>
      <c r="C10" s="72" t="s">
        <v>1608</v>
      </c>
      <c r="D10" s="147" t="s">
        <v>4377</v>
      </c>
      <c r="E10" s="147"/>
      <c r="F10" s="147"/>
      <c r="G10" s="147"/>
      <c r="H10" s="72" t="str">
        <f>CONCATENATE("     ",D10)</f>
        <v xml:space="preserve">     Perform Preliminary Project Plan Peer Review (User Story)</v>
      </c>
      <c r="I10" s="72"/>
      <c r="J10" s="73"/>
      <c r="K10" s="84"/>
      <c r="L10" s="84">
        <v>0.1</v>
      </c>
      <c r="M10" s="84" t="e">
        <f>SUM(#REF!)</f>
        <v>#REF!</v>
      </c>
      <c r="N10" s="84"/>
      <c r="O10" s="84"/>
      <c r="P10" s="75"/>
      <c r="Q10" s="75">
        <f t="shared" si="1"/>
        <v>4.68</v>
      </c>
      <c r="R10" s="75"/>
      <c r="S10" s="75"/>
      <c r="T10" s="86"/>
      <c r="U10" s="86">
        <f>Q10*Sheet2!$C$4</f>
        <v>468</v>
      </c>
      <c r="V10" s="86"/>
      <c r="W10" s="86"/>
      <c r="X10" s="72"/>
      <c r="Y10" s="72"/>
      <c r="Z10" s="72"/>
      <c r="AA10" s="72"/>
      <c r="AB10" s="72"/>
      <c r="AC10" s="72"/>
      <c r="AD10" s="77"/>
      <c r="AE10" s="72">
        <v>4</v>
      </c>
      <c r="AF10" s="78">
        <f t="shared" si="2"/>
        <v>0</v>
      </c>
      <c r="AG10" s="78">
        <f>(WORKDAY(AF10,AD10)+10)</f>
        <v>10</v>
      </c>
      <c r="AH10" s="72"/>
    </row>
    <row r="11" spans="1:34" ht="17.5" outlineLevel="1" x14ac:dyDescent="0.35">
      <c r="A11" s="71">
        <f t="shared" ref="A11:A28" si="3">A10+1</f>
        <v>10</v>
      </c>
      <c r="B11" s="72"/>
      <c r="C11" s="72" t="s">
        <v>1610</v>
      </c>
      <c r="D11" s="169" t="s">
        <v>4382</v>
      </c>
      <c r="E11" s="169"/>
      <c r="F11" s="169"/>
      <c r="G11" s="169"/>
      <c r="H11" s="72" t="str">
        <f>CONCATENATE("    ",D11)</f>
        <v xml:space="preserve">    Review and Approve Preliminary Project Plan (User Story)</v>
      </c>
      <c r="I11" s="72"/>
      <c r="J11" s="87"/>
      <c r="K11" s="84"/>
      <c r="L11" s="84">
        <v>0.05</v>
      </c>
      <c r="M11" s="84" t="e">
        <f>SUM(#REF!)</f>
        <v>#REF!</v>
      </c>
      <c r="N11" s="84"/>
      <c r="O11" s="84"/>
      <c r="P11" s="75"/>
      <c r="Q11" s="75">
        <f t="shared" si="1"/>
        <v>2.34</v>
      </c>
      <c r="R11" s="75"/>
      <c r="S11" s="75"/>
      <c r="T11" s="86"/>
      <c r="U11" s="86">
        <f>Q11*Sheet2!$C$4</f>
        <v>234</v>
      </c>
      <c r="V11" s="86"/>
      <c r="W11" s="86"/>
      <c r="X11" s="72"/>
      <c r="Y11" s="72"/>
      <c r="Z11" s="72"/>
      <c r="AA11" s="72"/>
      <c r="AB11" s="72"/>
      <c r="AC11" s="72"/>
      <c r="AD11" s="77"/>
      <c r="AE11" s="72">
        <v>6</v>
      </c>
      <c r="AF11" s="78">
        <f t="shared" si="2"/>
        <v>0</v>
      </c>
      <c r="AG11" s="78">
        <f>(WORKDAY(AF11,AD11))</f>
        <v>0</v>
      </c>
      <c r="AH11" s="72"/>
    </row>
    <row r="12" spans="1:34" ht="17.5" outlineLevel="1" x14ac:dyDescent="0.35">
      <c r="A12" s="71">
        <f t="shared" si="3"/>
        <v>11</v>
      </c>
      <c r="B12" s="72"/>
      <c r="C12" s="72" t="s">
        <v>1612</v>
      </c>
      <c r="D12" s="147" t="s">
        <v>4383</v>
      </c>
      <c r="E12" s="147"/>
      <c r="F12" s="147"/>
      <c r="G12" s="147"/>
      <c r="H12" s="72" t="str">
        <f>CONCATENATE("    ",D12)</f>
        <v xml:space="preserve">    Develop Project Charter (User Story)</v>
      </c>
      <c r="I12" s="72"/>
      <c r="J12" s="87" t="s">
        <v>4376</v>
      </c>
      <c r="K12" s="84"/>
      <c r="L12" s="84">
        <v>0.36</v>
      </c>
      <c r="M12" s="84"/>
      <c r="N12" s="84"/>
      <c r="O12" s="84"/>
      <c r="P12" s="75"/>
      <c r="Q12" s="75">
        <f t="shared" si="1"/>
        <v>16.847999999999999</v>
      </c>
      <c r="R12" s="75"/>
      <c r="S12" s="75"/>
      <c r="T12" s="86"/>
      <c r="U12" s="86">
        <f>Q12*Sheet2!$C$4</f>
        <v>1684.8</v>
      </c>
      <c r="V12" s="86"/>
      <c r="W12" s="86"/>
      <c r="X12" s="72"/>
      <c r="Y12" s="72"/>
      <c r="Z12" s="72"/>
      <c r="AA12" s="72"/>
      <c r="AB12" s="72"/>
      <c r="AC12" s="72"/>
      <c r="AD12" s="77"/>
      <c r="AE12" s="72"/>
      <c r="AF12" s="78">
        <f t="shared" si="2"/>
        <v>0</v>
      </c>
      <c r="AG12" s="78">
        <f>(WORKDAY(AF12,AD12))</f>
        <v>0</v>
      </c>
      <c r="AH12" s="72"/>
    </row>
    <row r="13" spans="1:34" ht="17.5" outlineLevel="1" x14ac:dyDescent="0.35">
      <c r="A13" s="71">
        <f t="shared" si="3"/>
        <v>12</v>
      </c>
      <c r="B13" s="72"/>
      <c r="C13" s="72" t="s">
        <v>3755</v>
      </c>
      <c r="D13" s="147" t="s">
        <v>4379</v>
      </c>
      <c r="E13" s="147"/>
      <c r="F13" s="147"/>
      <c r="G13" s="147"/>
      <c r="H13" s="72" t="str">
        <f>CONCATENATE("    ",D13)</f>
        <v xml:space="preserve">    Perform Project Charter Peer Review (User Story)</v>
      </c>
      <c r="I13" s="72"/>
      <c r="J13" s="87" t="s">
        <v>4376</v>
      </c>
      <c r="K13" s="84"/>
      <c r="L13" s="84">
        <v>0.1</v>
      </c>
      <c r="M13" s="84" t="e">
        <f>SUM(#REF!)</f>
        <v>#REF!</v>
      </c>
      <c r="N13" s="84"/>
      <c r="O13" s="84"/>
      <c r="P13" s="75"/>
      <c r="Q13" s="75">
        <f t="shared" si="1"/>
        <v>4.68</v>
      </c>
      <c r="R13" s="75"/>
      <c r="S13" s="75"/>
      <c r="T13" s="86"/>
      <c r="U13" s="86">
        <f>Q13*Sheet2!$C$4</f>
        <v>468</v>
      </c>
      <c r="V13" s="86"/>
      <c r="W13" s="86"/>
      <c r="X13" s="72"/>
      <c r="Y13" s="72"/>
      <c r="Z13" s="72"/>
      <c r="AA13" s="72"/>
      <c r="AB13" s="72"/>
      <c r="AC13" s="72"/>
      <c r="AD13" s="77"/>
      <c r="AE13" s="72">
        <v>4</v>
      </c>
      <c r="AF13" s="78">
        <f t="shared" si="2"/>
        <v>0</v>
      </c>
      <c r="AG13" s="78">
        <f>(WORKDAY(AF13,AD13)+10)</f>
        <v>10</v>
      </c>
      <c r="AH13" s="72"/>
    </row>
    <row r="14" spans="1:34" outlineLevel="1" x14ac:dyDescent="0.35">
      <c r="A14" s="71">
        <f t="shared" si="3"/>
        <v>13</v>
      </c>
      <c r="B14" s="72"/>
      <c r="C14" s="72" t="s">
        <v>3756</v>
      </c>
      <c r="D14" s="147" t="s">
        <v>4381</v>
      </c>
      <c r="E14" s="147"/>
      <c r="F14" s="147"/>
      <c r="G14" s="147"/>
      <c r="H14" s="72" t="str">
        <f>CONCATENATE("    ",D14)</f>
        <v xml:space="preserve">    Review and Approve Project Charter (User Story)</v>
      </c>
      <c r="I14" s="72"/>
      <c r="J14" s="73"/>
      <c r="K14" s="84"/>
      <c r="L14" s="84">
        <v>0.05</v>
      </c>
      <c r="M14" s="84" t="e">
        <f>SUM(#REF!)</f>
        <v>#REF!</v>
      </c>
      <c r="N14" s="84"/>
      <c r="O14" s="84"/>
      <c r="P14" s="75"/>
      <c r="Q14" s="75">
        <f t="shared" si="1"/>
        <v>2.34</v>
      </c>
      <c r="R14" s="75"/>
      <c r="S14" s="75"/>
      <c r="T14" s="86"/>
      <c r="U14" s="86">
        <f>Q14*Sheet2!$C$4</f>
        <v>234</v>
      </c>
      <c r="V14" s="86"/>
      <c r="W14" s="86"/>
      <c r="X14" s="72"/>
      <c r="Y14" s="72"/>
      <c r="Z14" s="72"/>
      <c r="AA14" s="72"/>
      <c r="AB14" s="72"/>
      <c r="AC14" s="72"/>
      <c r="AD14" s="77"/>
      <c r="AE14" s="72">
        <v>6</v>
      </c>
      <c r="AF14" s="78">
        <f t="shared" si="2"/>
        <v>0</v>
      </c>
      <c r="AG14" s="78">
        <f>(WORKDAY(AF14,AD14))</f>
        <v>0</v>
      </c>
      <c r="AH14" s="72"/>
    </row>
    <row r="15" spans="1:34" outlineLevel="1" x14ac:dyDescent="0.35">
      <c r="A15" s="71">
        <f t="shared" si="3"/>
        <v>14</v>
      </c>
      <c r="B15" s="72"/>
      <c r="C15" s="72" t="s">
        <v>3757</v>
      </c>
      <c r="D15" s="150" t="s">
        <v>4380</v>
      </c>
      <c r="E15" s="150"/>
      <c r="F15" s="150"/>
      <c r="G15" s="150"/>
      <c r="H15" s="72"/>
      <c r="I15" s="72"/>
      <c r="J15" s="73"/>
      <c r="K15" s="84"/>
      <c r="L15" s="84">
        <v>0.08</v>
      </c>
      <c r="M15" s="84"/>
      <c r="N15" s="84"/>
      <c r="O15" s="84"/>
      <c r="P15" s="75"/>
      <c r="Q15" s="75">
        <f t="shared" si="1"/>
        <v>3.7439999999999998</v>
      </c>
      <c r="R15" s="75"/>
      <c r="S15" s="75"/>
      <c r="T15" s="86"/>
      <c r="U15" s="86">
        <f>Q15*Sheet2!$C$4</f>
        <v>374.4</v>
      </c>
      <c r="V15" s="86"/>
      <c r="W15" s="86"/>
      <c r="X15" s="72"/>
      <c r="Y15" s="72"/>
      <c r="Z15" s="72"/>
      <c r="AA15" s="72"/>
      <c r="AB15" s="72"/>
      <c r="AC15" s="72"/>
      <c r="AD15" s="77"/>
      <c r="AE15" s="72"/>
      <c r="AF15" s="78"/>
      <c r="AG15" s="78"/>
      <c r="AH15" s="72"/>
    </row>
    <row r="16" spans="1:34" outlineLevel="1" x14ac:dyDescent="0.35">
      <c r="A16" s="71">
        <f t="shared" si="3"/>
        <v>15</v>
      </c>
      <c r="B16" s="72"/>
      <c r="C16" s="72" t="s">
        <v>3758</v>
      </c>
      <c r="D16" s="148" t="s">
        <v>3903</v>
      </c>
      <c r="E16" s="148"/>
      <c r="F16" s="148"/>
      <c r="G16" s="148"/>
      <c r="H16" s="72"/>
      <c r="I16" s="72"/>
      <c r="J16" s="73"/>
      <c r="K16" s="84"/>
      <c r="L16" s="84">
        <f>K7*1.5</f>
        <v>4.4999999999999998E-2</v>
      </c>
      <c r="M16" s="84"/>
      <c r="N16" s="84"/>
      <c r="O16" s="84"/>
      <c r="P16" s="75"/>
      <c r="Q16" s="75">
        <f t="shared" si="1"/>
        <v>2.1059999999999999</v>
      </c>
      <c r="R16" s="75"/>
      <c r="S16" s="75"/>
      <c r="T16" s="86"/>
      <c r="U16" s="86">
        <f>Q16*Sheet2!$C$4</f>
        <v>210.6</v>
      </c>
      <c r="V16" s="86"/>
      <c r="W16" s="86"/>
      <c r="X16" s="72" t="e">
        <f>P7*Sheet1!#REF!</f>
        <v>#REF!</v>
      </c>
      <c r="Y16" s="72"/>
      <c r="Z16" s="72"/>
      <c r="AA16" s="72"/>
      <c r="AB16" s="72"/>
      <c r="AC16" s="72"/>
      <c r="AD16" s="77" t="e">
        <f>ROUNDUP(X16,1)</f>
        <v>#REF!</v>
      </c>
      <c r="AE16" s="72"/>
      <c r="AF16" s="78">
        <f>IF(ISBLANK(AE16),,WORKDAY(VLOOKUP(AE16,$A$2:$AG$150,26),0))</f>
        <v>0</v>
      </c>
      <c r="AG16" s="78" t="e">
        <f t="shared" ref="AG16:AG22" si="4">(WORKDAY(AF16,AD16))</f>
        <v>#REF!</v>
      </c>
      <c r="AH16" s="72"/>
    </row>
    <row r="17" spans="1:34" ht="14.5" x14ac:dyDescent="0.35">
      <c r="A17" s="71">
        <f t="shared" si="3"/>
        <v>16</v>
      </c>
      <c r="B17" s="72"/>
      <c r="C17" s="72" t="s">
        <v>3897</v>
      </c>
      <c r="D17" s="149" t="s">
        <v>4385</v>
      </c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49"/>
      <c r="AD17" s="149"/>
      <c r="AE17" s="149"/>
      <c r="AF17" s="78">
        <f>IF(ISBLANK(AE17),,WORKDAY(VLOOKUP(AE17,$A$2:$AG$150,26),0))</f>
        <v>0</v>
      </c>
      <c r="AG17" s="78">
        <f t="shared" si="4"/>
        <v>0</v>
      </c>
      <c r="AH17" s="72"/>
    </row>
    <row r="18" spans="1:34" x14ac:dyDescent="0.35">
      <c r="A18" s="71">
        <f t="shared" si="3"/>
        <v>17</v>
      </c>
      <c r="B18" s="72">
        <v>1.3</v>
      </c>
      <c r="C18" s="147" t="s">
        <v>4386</v>
      </c>
      <c r="D18" s="147"/>
      <c r="E18" s="147"/>
      <c r="F18" s="147"/>
      <c r="G18" s="147"/>
      <c r="H18" s="72"/>
      <c r="I18" s="72"/>
      <c r="J18" s="73"/>
      <c r="K18" s="88">
        <f>IF(Sheet2!C5="COTS/SaaS",Sheet1!D3,Sheet1!C3)</f>
        <v>7.0000000000000007E-2</v>
      </c>
      <c r="L18" s="88">
        <f>SUM(L19:L53)</f>
        <v>0.90999999999999992</v>
      </c>
      <c r="M18" s="88"/>
      <c r="N18" s="88"/>
      <c r="O18" s="88"/>
      <c r="P18" s="75">
        <f>((Sheet2!$C$2*40)*K18)</f>
        <v>109.20000000000002</v>
      </c>
      <c r="Q18" s="75"/>
      <c r="R18" s="75"/>
      <c r="S18" s="75"/>
      <c r="T18" s="86">
        <f>P18*Sheet2!$C$4</f>
        <v>10920.000000000002</v>
      </c>
      <c r="U18" s="86"/>
      <c r="V18" s="86"/>
      <c r="W18" s="86"/>
      <c r="X18" s="72">
        <f>IF(ISBLANK(P18),IF(ISBLANK(Q18),IF(ISBLANK(R18),IF(ISBLANK(S18),"Error",S18),R18),Q18),P18)/6</f>
        <v>18.200000000000003</v>
      </c>
      <c r="Y18" s="72"/>
      <c r="Z18" s="72"/>
      <c r="AA18" s="72"/>
      <c r="AB18" s="72"/>
      <c r="AC18" s="72">
        <f t="shared" ref="AC18:AC54" si="5">IF(ISBLANK(P18),IF(ISBLANK(Q18),IF(ISBLANK(R18),IF(ISBLANK(S18),"Error",S18),R18),Q18),P18)/6</f>
        <v>18.200000000000003</v>
      </c>
      <c r="AD18" s="77">
        <f t="shared" ref="AD18:AD54" si="6">ROUNDUP(AC18,1)</f>
        <v>18.2</v>
      </c>
      <c r="AE18" s="72">
        <v>5</v>
      </c>
      <c r="AF18" s="78">
        <f>IF(ISBLANK(AE18),,WORKDAY(VLOOKUP(AE18,$A$2:$AG$150,28),0))</f>
        <v>0</v>
      </c>
      <c r="AG18" s="78">
        <f t="shared" si="4"/>
        <v>25</v>
      </c>
      <c r="AH18" s="72"/>
    </row>
    <row r="19" spans="1:34" ht="15" customHeight="1" outlineLevel="1" x14ac:dyDescent="0.35">
      <c r="A19" s="71">
        <f t="shared" si="3"/>
        <v>18</v>
      </c>
      <c r="B19" s="72"/>
      <c r="C19" s="72" t="s">
        <v>1625</v>
      </c>
      <c r="D19" s="151" t="s">
        <v>4355</v>
      </c>
      <c r="E19" s="151"/>
      <c r="F19" s="151"/>
      <c r="G19" s="151"/>
      <c r="H19" s="72"/>
      <c r="I19" s="72"/>
      <c r="J19" s="73"/>
      <c r="K19" s="88"/>
      <c r="L19" s="88">
        <v>0.12</v>
      </c>
      <c r="M19" s="88"/>
      <c r="N19" s="88"/>
      <c r="O19" s="88"/>
      <c r="P19" s="75"/>
      <c r="Q19" s="75">
        <f t="shared" ref="Q19:Q24" si="7">($P$18*L19)</f>
        <v>13.104000000000001</v>
      </c>
      <c r="R19" s="75"/>
      <c r="S19" s="75"/>
      <c r="T19" s="86"/>
      <c r="U19" s="86">
        <f>Q19*Sheet2!$C$4</f>
        <v>1310.4000000000001</v>
      </c>
      <c r="V19" s="86"/>
      <c r="W19" s="86"/>
      <c r="X19" s="72"/>
      <c r="Y19" s="72"/>
      <c r="Z19" s="72"/>
      <c r="AA19" s="72"/>
      <c r="AB19" s="72"/>
      <c r="AC19" s="72">
        <f t="shared" si="5"/>
        <v>2.1840000000000002</v>
      </c>
      <c r="AD19" s="77">
        <f t="shared" si="6"/>
        <v>2.2000000000000002</v>
      </c>
      <c r="AE19" s="72">
        <v>64</v>
      </c>
      <c r="AF19" s="78">
        <f>IF(ISBLANK(AE19),,WORKDAY(VLOOKUP(AE19,$A$2:$AG$150,28),0))</f>
        <v>0</v>
      </c>
      <c r="AG19" s="78">
        <f t="shared" si="4"/>
        <v>3</v>
      </c>
      <c r="AH19" s="72"/>
    </row>
    <row r="20" spans="1:34" ht="15" customHeight="1" outlineLevel="1" x14ac:dyDescent="0.35">
      <c r="A20" s="71">
        <f t="shared" si="3"/>
        <v>19</v>
      </c>
      <c r="B20" s="72"/>
      <c r="C20" s="72" t="s">
        <v>1627</v>
      </c>
      <c r="D20" s="151" t="s">
        <v>4356</v>
      </c>
      <c r="E20" s="151"/>
      <c r="F20" s="151"/>
      <c r="G20" s="151"/>
      <c r="H20" s="72"/>
      <c r="I20" s="72"/>
      <c r="J20" s="73"/>
      <c r="K20" s="88"/>
      <c r="L20" s="88">
        <v>0.13</v>
      </c>
      <c r="M20" s="88"/>
      <c r="N20" s="88"/>
      <c r="O20" s="88"/>
      <c r="P20" s="75"/>
      <c r="Q20" s="75">
        <f t="shared" si="7"/>
        <v>14.196000000000003</v>
      </c>
      <c r="R20" s="75"/>
      <c r="S20" s="75"/>
      <c r="T20" s="86"/>
      <c r="U20" s="86">
        <f>Q20*Sheet2!$C$4</f>
        <v>1419.6000000000004</v>
      </c>
      <c r="V20" s="86"/>
      <c r="W20" s="86"/>
      <c r="X20" s="72"/>
      <c r="Y20" s="72"/>
      <c r="Z20" s="72"/>
      <c r="AA20" s="72"/>
      <c r="AB20" s="72"/>
      <c r="AC20" s="72">
        <f t="shared" si="5"/>
        <v>2.3660000000000005</v>
      </c>
      <c r="AD20" s="77">
        <f t="shared" si="6"/>
        <v>2.4</v>
      </c>
      <c r="AE20" s="72">
        <v>71</v>
      </c>
      <c r="AF20" s="78">
        <f>IF(ISBLANK(AE20),,WORKDAY(VLOOKUP(AE20,$A$2:$AG$150,28),0))</f>
        <v>0</v>
      </c>
      <c r="AG20" s="78">
        <f t="shared" si="4"/>
        <v>3</v>
      </c>
      <c r="AH20" s="72"/>
    </row>
    <row r="21" spans="1:34" ht="15" customHeight="1" outlineLevel="1" x14ac:dyDescent="0.35">
      <c r="A21" s="71">
        <f t="shared" si="3"/>
        <v>20</v>
      </c>
      <c r="B21" s="72"/>
      <c r="C21" s="72" t="s">
        <v>1629</v>
      </c>
      <c r="D21" s="151" t="s">
        <v>4357</v>
      </c>
      <c r="E21" s="151"/>
      <c r="F21" s="151"/>
      <c r="G21" s="151"/>
      <c r="H21" s="72"/>
      <c r="I21" s="72"/>
      <c r="J21" s="73"/>
      <c r="K21" s="88"/>
      <c r="L21" s="88">
        <v>0.13</v>
      </c>
      <c r="M21" s="88"/>
      <c r="N21" s="88"/>
      <c r="O21" s="88"/>
      <c r="P21" s="75"/>
      <c r="Q21" s="75">
        <f t="shared" si="7"/>
        <v>14.196000000000003</v>
      </c>
      <c r="R21" s="75"/>
      <c r="S21" s="75"/>
      <c r="T21" s="86"/>
      <c r="U21" s="86">
        <f>Q21*Sheet2!$C$4</f>
        <v>1419.6000000000004</v>
      </c>
      <c r="V21" s="86"/>
      <c r="W21" s="86"/>
      <c r="X21" s="72"/>
      <c r="Y21" s="72"/>
      <c r="Z21" s="72"/>
      <c r="AA21" s="72"/>
      <c r="AB21" s="72"/>
      <c r="AC21" s="72">
        <f t="shared" si="5"/>
        <v>2.3660000000000005</v>
      </c>
      <c r="AD21" s="77">
        <f t="shared" si="6"/>
        <v>2.4</v>
      </c>
      <c r="AE21" s="72">
        <v>76</v>
      </c>
      <c r="AF21" s="78">
        <f>IF(ISBLANK(AE21),,WORKDAY(VLOOKUP(AE21,$A$2:$AG$150,28),0))</f>
        <v>0</v>
      </c>
      <c r="AG21" s="78">
        <f t="shared" si="4"/>
        <v>3</v>
      </c>
      <c r="AH21" s="72"/>
    </row>
    <row r="22" spans="1:34" ht="15" customHeight="1" outlineLevel="1" x14ac:dyDescent="0.35">
      <c r="A22" s="71">
        <f t="shared" si="3"/>
        <v>21</v>
      </c>
      <c r="B22" s="72"/>
      <c r="C22" s="72" t="s">
        <v>2191</v>
      </c>
      <c r="D22" s="151" t="s">
        <v>4358</v>
      </c>
      <c r="E22" s="151"/>
      <c r="F22" s="151"/>
      <c r="G22" s="151"/>
      <c r="H22" s="72"/>
      <c r="I22" s="72"/>
      <c r="J22" s="73"/>
      <c r="K22" s="88"/>
      <c r="L22" s="88">
        <v>0.13</v>
      </c>
      <c r="M22" s="88"/>
      <c r="N22" s="88"/>
      <c r="O22" s="88"/>
      <c r="P22" s="75"/>
      <c r="Q22" s="75">
        <f t="shared" si="7"/>
        <v>14.196000000000003</v>
      </c>
      <c r="R22" s="75"/>
      <c r="S22" s="75"/>
      <c r="T22" s="86"/>
      <c r="U22" s="86">
        <f>Q22*Sheet2!$C$4</f>
        <v>1419.6000000000004</v>
      </c>
      <c r="V22" s="86"/>
      <c r="W22" s="86"/>
      <c r="X22" s="72"/>
      <c r="Y22" s="72"/>
      <c r="Z22" s="72"/>
      <c r="AA22" s="72"/>
      <c r="AB22" s="72"/>
      <c r="AC22" s="72">
        <f t="shared" si="5"/>
        <v>2.3660000000000005</v>
      </c>
      <c r="AD22" s="77">
        <f t="shared" si="6"/>
        <v>2.4</v>
      </c>
      <c r="AE22" s="72">
        <v>81</v>
      </c>
      <c r="AF22" s="78">
        <f>IF(ISBLANK(AE22),,WORKDAY(VLOOKUP(AE22,$A$2:$AG$150,28),0))</f>
        <v>0</v>
      </c>
      <c r="AG22" s="78">
        <f t="shared" si="4"/>
        <v>3</v>
      </c>
      <c r="AH22" s="72"/>
    </row>
    <row r="23" spans="1:34" ht="15" customHeight="1" outlineLevel="1" x14ac:dyDescent="0.35">
      <c r="A23" s="71">
        <f t="shared" si="3"/>
        <v>22</v>
      </c>
      <c r="B23" s="72"/>
      <c r="C23" s="72" t="s">
        <v>2193</v>
      </c>
      <c r="D23" s="171" t="s">
        <v>4375</v>
      </c>
      <c r="E23" s="172"/>
      <c r="F23" s="172"/>
      <c r="G23" s="173"/>
      <c r="H23" s="72"/>
      <c r="I23" s="72"/>
      <c r="J23" s="73"/>
      <c r="K23" s="88"/>
      <c r="L23" s="88">
        <v>0.1</v>
      </c>
      <c r="M23" s="88"/>
      <c r="N23" s="88"/>
      <c r="O23" s="88"/>
      <c r="P23" s="75"/>
      <c r="Q23" s="75">
        <f t="shared" si="7"/>
        <v>10.920000000000002</v>
      </c>
      <c r="R23" s="75"/>
      <c r="S23" s="75"/>
      <c r="T23" s="86"/>
      <c r="U23" s="86"/>
      <c r="V23" s="86"/>
      <c r="W23" s="86"/>
      <c r="X23" s="72"/>
      <c r="Y23" s="72"/>
      <c r="Z23" s="72"/>
      <c r="AA23" s="72"/>
      <c r="AB23" s="72"/>
      <c r="AC23" s="72">
        <f t="shared" si="5"/>
        <v>1.8200000000000003</v>
      </c>
      <c r="AD23" s="77">
        <f t="shared" si="6"/>
        <v>1.9000000000000001</v>
      </c>
      <c r="AE23" s="72"/>
      <c r="AF23" s="78"/>
      <c r="AG23" s="78"/>
      <c r="AH23" s="72"/>
    </row>
    <row r="24" spans="1:34" ht="15" customHeight="1" outlineLevel="1" x14ac:dyDescent="0.35">
      <c r="A24" s="71">
        <f t="shared" si="3"/>
        <v>23</v>
      </c>
      <c r="B24" s="72"/>
      <c r="C24" s="89" t="s">
        <v>2195</v>
      </c>
      <c r="D24" s="151" t="s">
        <v>4359</v>
      </c>
      <c r="E24" s="151"/>
      <c r="F24" s="151"/>
      <c r="G24" s="151"/>
      <c r="H24" s="72"/>
      <c r="I24" s="72"/>
      <c r="J24" s="73"/>
      <c r="K24" s="88"/>
      <c r="L24" s="88">
        <v>0.1</v>
      </c>
      <c r="M24" s="88"/>
      <c r="N24" s="88"/>
      <c r="O24" s="88"/>
      <c r="P24" s="75"/>
      <c r="Q24" s="75">
        <f t="shared" si="7"/>
        <v>10.920000000000002</v>
      </c>
      <c r="R24" s="75"/>
      <c r="S24" s="75"/>
      <c r="T24" s="86"/>
      <c r="U24" s="86">
        <f>Q24*Sheet2!$C$4</f>
        <v>1092.0000000000002</v>
      </c>
      <c r="V24" s="86"/>
      <c r="W24" s="86"/>
      <c r="X24" s="72"/>
      <c r="Y24" s="72"/>
      <c r="Z24" s="72"/>
      <c r="AA24" s="72"/>
      <c r="AB24" s="72"/>
      <c r="AC24" s="72">
        <f t="shared" si="5"/>
        <v>1.8200000000000003</v>
      </c>
      <c r="AD24" s="77">
        <f t="shared" si="6"/>
        <v>1.9000000000000001</v>
      </c>
      <c r="AE24" s="72">
        <v>87</v>
      </c>
      <c r="AF24" s="78">
        <f>IF(ISBLANK(AE24),,WORKDAY(VLOOKUP(AE24,$A$2:$AG$150,28),0))</f>
        <v>0</v>
      </c>
      <c r="AG24" s="78">
        <f>(WORKDAY(AF24,AD24))</f>
        <v>2</v>
      </c>
      <c r="AH24" s="72"/>
    </row>
    <row r="25" spans="1:34" ht="15" customHeight="1" outlineLevel="2" x14ac:dyDescent="0.35">
      <c r="A25" s="71">
        <f t="shared" si="3"/>
        <v>24</v>
      </c>
      <c r="B25" s="72"/>
      <c r="C25" s="72"/>
      <c r="D25" s="54"/>
      <c r="E25" s="176" t="s">
        <v>4351</v>
      </c>
      <c r="F25" s="177"/>
      <c r="G25" s="178"/>
      <c r="H25" s="72"/>
      <c r="I25" s="72"/>
      <c r="J25" s="73"/>
      <c r="K25" s="88"/>
      <c r="L25" s="88"/>
      <c r="M25" s="88"/>
      <c r="N25" s="88"/>
      <c r="O25" s="88"/>
      <c r="P25" s="75"/>
      <c r="Q25" s="75"/>
      <c r="R25" s="75"/>
      <c r="S25" s="75"/>
      <c r="T25" s="86"/>
      <c r="U25" s="86"/>
      <c r="V25" s="86"/>
      <c r="W25" s="86"/>
      <c r="X25" s="72"/>
      <c r="Y25" s="72"/>
      <c r="Z25" s="72"/>
      <c r="AA25" s="72"/>
      <c r="AB25" s="72"/>
      <c r="AC25" s="72" t="e">
        <f t="shared" si="5"/>
        <v>#VALUE!</v>
      </c>
      <c r="AD25" s="77" t="e">
        <f t="shared" si="6"/>
        <v>#VALUE!</v>
      </c>
      <c r="AE25" s="72"/>
      <c r="AF25" s="78"/>
      <c r="AG25" s="78"/>
      <c r="AH25" s="72"/>
    </row>
    <row r="26" spans="1:34" ht="15" customHeight="1" outlineLevel="2" x14ac:dyDescent="0.35">
      <c r="A26" s="71">
        <f t="shared" si="3"/>
        <v>25</v>
      </c>
      <c r="B26" s="72"/>
      <c r="C26" s="72"/>
      <c r="D26" s="54"/>
      <c r="E26" s="176" t="s">
        <v>4324</v>
      </c>
      <c r="F26" s="177"/>
      <c r="G26" s="178"/>
      <c r="H26" s="72"/>
      <c r="I26" s="72"/>
      <c r="J26" s="73"/>
      <c r="K26" s="88"/>
      <c r="L26" s="88"/>
      <c r="M26" s="88"/>
      <c r="N26" s="88"/>
      <c r="O26" s="88"/>
      <c r="P26" s="75"/>
      <c r="Q26" s="75"/>
      <c r="R26" s="75"/>
      <c r="S26" s="75"/>
      <c r="T26" s="86"/>
      <c r="U26" s="86"/>
      <c r="V26" s="86"/>
      <c r="W26" s="86"/>
      <c r="X26" s="72"/>
      <c r="Y26" s="72"/>
      <c r="Z26" s="72"/>
      <c r="AA26" s="72"/>
      <c r="AB26" s="72"/>
      <c r="AC26" s="72" t="e">
        <f t="shared" si="5"/>
        <v>#VALUE!</v>
      </c>
      <c r="AD26" s="77" t="e">
        <f t="shared" si="6"/>
        <v>#VALUE!</v>
      </c>
      <c r="AE26" s="72"/>
      <c r="AF26" s="78"/>
      <c r="AG26" s="78"/>
      <c r="AH26" s="72"/>
    </row>
    <row r="27" spans="1:34" ht="15" customHeight="1" outlineLevel="2" x14ac:dyDescent="0.35">
      <c r="A27" s="71">
        <f t="shared" si="3"/>
        <v>26</v>
      </c>
      <c r="B27" s="72"/>
      <c r="C27" s="72"/>
      <c r="D27" s="54"/>
      <c r="E27" s="176" t="s">
        <v>4325</v>
      </c>
      <c r="F27" s="177"/>
      <c r="G27" s="178"/>
      <c r="H27" s="72"/>
      <c r="I27" s="72"/>
      <c r="J27" s="73"/>
      <c r="K27" s="88"/>
      <c r="L27" s="88"/>
      <c r="M27" s="88"/>
      <c r="N27" s="88"/>
      <c r="O27" s="88"/>
      <c r="P27" s="75"/>
      <c r="Q27" s="75"/>
      <c r="R27" s="75"/>
      <c r="S27" s="75"/>
      <c r="T27" s="86"/>
      <c r="U27" s="86"/>
      <c r="V27" s="86"/>
      <c r="W27" s="86"/>
      <c r="X27" s="72"/>
      <c r="Y27" s="72"/>
      <c r="Z27" s="72"/>
      <c r="AA27" s="72"/>
      <c r="AB27" s="72"/>
      <c r="AC27" s="72" t="e">
        <f t="shared" si="5"/>
        <v>#VALUE!</v>
      </c>
      <c r="AD27" s="77" t="e">
        <f t="shared" si="6"/>
        <v>#VALUE!</v>
      </c>
      <c r="AE27" s="72"/>
      <c r="AF27" s="78"/>
      <c r="AG27" s="78"/>
      <c r="AH27" s="72"/>
    </row>
    <row r="28" spans="1:34" s="92" customFormat="1" ht="15" customHeight="1" outlineLevel="2" x14ac:dyDescent="0.35">
      <c r="A28" s="71">
        <f t="shared" si="3"/>
        <v>27</v>
      </c>
      <c r="B28" s="72"/>
      <c r="C28" s="72"/>
      <c r="D28" s="72" t="s">
        <v>2991</v>
      </c>
      <c r="E28" s="148" t="s">
        <v>4330</v>
      </c>
      <c r="F28" s="148"/>
      <c r="G28" s="148"/>
      <c r="H28" s="90"/>
      <c r="I28" s="90"/>
      <c r="J28" s="91"/>
      <c r="K28" s="74"/>
      <c r="L28" s="74"/>
      <c r="M28" s="74">
        <v>7.6899999999999996E-2</v>
      </c>
      <c r="N28" s="74">
        <f>SUM(N29:N51)</f>
        <v>4.9999999999999991</v>
      </c>
      <c r="O28" s="74"/>
      <c r="P28" s="75"/>
      <c r="Q28" s="75"/>
      <c r="R28" s="75">
        <f>$Q$233*M28</f>
        <v>0</v>
      </c>
      <c r="S28" s="75"/>
      <c r="T28" s="76"/>
      <c r="U28" s="76"/>
      <c r="V28" s="76"/>
      <c r="W28" s="76"/>
      <c r="X28" s="90">
        <f>IF(ISBLANK(P28),IF(ISBLANK(Q28),IF(ISBLANK(R28),IF(ISBLANK(S28),"Error",S28),R28),Q28),P28)/6</f>
        <v>0</v>
      </c>
      <c r="Y28" s="90"/>
      <c r="Z28" s="90"/>
      <c r="AA28" s="90"/>
      <c r="AB28" s="90"/>
      <c r="AC28" s="72">
        <f t="shared" si="5"/>
        <v>0</v>
      </c>
      <c r="AD28" s="77">
        <f t="shared" si="6"/>
        <v>0</v>
      </c>
      <c r="AE28" s="90">
        <v>69</v>
      </c>
      <c r="AF28" s="90">
        <f>IF(ISBLANK(AE28),,WORKDAY(VLOOKUP(AE28,$A$2:$AG$854,26),0))</f>
        <v>0</v>
      </c>
      <c r="AG28" s="90">
        <f>WORKDAY(AF28,X28)</f>
        <v>0</v>
      </c>
      <c r="AH28" s="90"/>
    </row>
    <row r="29" spans="1:34" s="92" customFormat="1" ht="15" customHeight="1" outlineLevel="3" collapsed="1" x14ac:dyDescent="0.35">
      <c r="A29" s="71">
        <f t="shared" ref="A29:A54" si="8">A28+1</f>
        <v>28</v>
      </c>
      <c r="B29" s="72"/>
      <c r="C29" s="72"/>
      <c r="D29" s="72"/>
      <c r="E29" s="72" t="s">
        <v>2938</v>
      </c>
      <c r="F29" s="148" t="s">
        <v>3801</v>
      </c>
      <c r="G29" s="148"/>
      <c r="H29" s="90"/>
      <c r="I29" s="90" t="s">
        <v>1129</v>
      </c>
      <c r="J29" s="91"/>
      <c r="K29" s="74"/>
      <c r="L29" s="74"/>
      <c r="M29" s="74"/>
      <c r="N29" s="74">
        <v>0.35</v>
      </c>
      <c r="O29" s="74">
        <f>SUM(O30:O32)</f>
        <v>1</v>
      </c>
      <c r="P29" s="75"/>
      <c r="Q29" s="75"/>
      <c r="R29" s="75"/>
      <c r="S29" s="75" t="e">
        <f>$R$237*N29</f>
        <v>#REF!</v>
      </c>
      <c r="T29" s="76"/>
      <c r="U29" s="76"/>
      <c r="V29" s="76"/>
      <c r="W29" s="76"/>
      <c r="X29" s="90" t="e">
        <f>IF(ISBLANK(P29),IF(ISBLANK(Q29),IF(ISBLANK(R29),IF(ISBLANK(S29),"Error",S29),R29),Q29),P29)/6</f>
        <v>#REF!</v>
      </c>
      <c r="Y29" s="90"/>
      <c r="Z29" s="90"/>
      <c r="AA29" s="90"/>
      <c r="AB29" s="90"/>
      <c r="AC29" s="72" t="e">
        <f t="shared" si="5"/>
        <v>#REF!</v>
      </c>
      <c r="AD29" s="77" t="e">
        <f t="shared" si="6"/>
        <v>#REF!</v>
      </c>
      <c r="AE29" s="90"/>
      <c r="AF29" s="90">
        <f>IF(ISBLANK(AE29),,WORKDAY(VLOOKUP(AE29,$A$2:$AG$854,26),0))</f>
        <v>0</v>
      </c>
      <c r="AG29" s="90" t="e">
        <f>WORKDAY(AF29,X29)</f>
        <v>#REF!</v>
      </c>
      <c r="AH29" s="90"/>
    </row>
    <row r="30" spans="1:34" s="92" customFormat="1" ht="15" hidden="1" customHeight="1" outlineLevel="6" x14ac:dyDescent="0.35">
      <c r="A30" s="71">
        <f t="shared" si="8"/>
        <v>29</v>
      </c>
      <c r="B30" s="72"/>
      <c r="C30" s="72"/>
      <c r="D30" s="72"/>
      <c r="E30" s="72"/>
      <c r="F30" s="72" t="s">
        <v>2939</v>
      </c>
      <c r="G30" s="72" t="s">
        <v>3802</v>
      </c>
      <c r="H30" s="90"/>
      <c r="I30" s="90" t="s">
        <v>1129</v>
      </c>
      <c r="J30" s="91"/>
      <c r="K30" s="74"/>
      <c r="L30" s="74"/>
      <c r="M30" s="74"/>
      <c r="N30" s="74"/>
      <c r="O30" s="74">
        <v>0.1</v>
      </c>
      <c r="P30" s="75"/>
      <c r="Q30" s="75"/>
      <c r="R30" s="75"/>
      <c r="S30" s="75"/>
      <c r="T30" s="76"/>
      <c r="U30" s="76"/>
      <c r="V30" s="76"/>
      <c r="W30" s="76"/>
      <c r="X30" s="90" t="e">
        <f>IF(ISBLANK(P30),IF(ISBLANK(Q30),IF(ISBLANK(R30),IF(ISBLANK(S30),"Error",S30),R30),Q30),P30)/6</f>
        <v>#VALUE!</v>
      </c>
      <c r="Y30" s="90"/>
      <c r="Z30" s="90"/>
      <c r="AA30" s="90"/>
      <c r="AB30" s="90"/>
      <c r="AC30" s="72" t="e">
        <f t="shared" si="5"/>
        <v>#VALUE!</v>
      </c>
      <c r="AD30" s="77" t="e">
        <f t="shared" si="6"/>
        <v>#VALUE!</v>
      </c>
      <c r="AE30" s="90"/>
      <c r="AF30" s="90">
        <f>IF(ISBLANK(AE30),,WORKDAY(VLOOKUP(AE30,$A$2:$AG$854,26),0))</f>
        <v>0</v>
      </c>
      <c r="AG30" s="90" t="e">
        <f>WORKDAY(AF30,X30)</f>
        <v>#VALUE!</v>
      </c>
      <c r="AH30" s="90"/>
    </row>
    <row r="31" spans="1:34" s="92" customFormat="1" ht="15" hidden="1" customHeight="1" outlineLevel="6" x14ac:dyDescent="0.35">
      <c r="A31" s="71">
        <f t="shared" si="8"/>
        <v>30</v>
      </c>
      <c r="B31" s="72"/>
      <c r="C31" s="72"/>
      <c r="D31" s="72"/>
      <c r="E31" s="72"/>
      <c r="F31" s="72" t="s">
        <v>2940</v>
      </c>
      <c r="G31" s="72" t="s">
        <v>4331</v>
      </c>
      <c r="H31" s="90"/>
      <c r="I31" s="90" t="s">
        <v>1129</v>
      </c>
      <c r="J31" s="91"/>
      <c r="K31" s="74"/>
      <c r="L31" s="74"/>
      <c r="M31" s="74"/>
      <c r="N31" s="74"/>
      <c r="O31" s="74">
        <v>0.8</v>
      </c>
      <c r="P31" s="75"/>
      <c r="Q31" s="75"/>
      <c r="R31" s="75"/>
      <c r="S31" s="75"/>
      <c r="T31" s="76"/>
      <c r="U31" s="76"/>
      <c r="V31" s="76"/>
      <c r="W31" s="76"/>
      <c r="X31" s="90" t="e">
        <f>IF(ISBLANK(P31),IF(ISBLANK(Q31),IF(ISBLANK(R31),IF(ISBLANK(#REF!),"Error",#REF!),R31),Q31),P31)/6</f>
        <v>#REF!</v>
      </c>
      <c r="Y31" s="90"/>
      <c r="Z31" s="90"/>
      <c r="AA31" s="90"/>
      <c r="AB31" s="90"/>
      <c r="AC31" s="72" t="e">
        <f t="shared" si="5"/>
        <v>#VALUE!</v>
      </c>
      <c r="AD31" s="77" t="e">
        <f t="shared" si="6"/>
        <v>#VALUE!</v>
      </c>
      <c r="AE31" s="90">
        <v>69</v>
      </c>
      <c r="AF31" s="90">
        <f>IF(ISBLANK(AE31),,WORKDAY(VLOOKUP(AE31,$A$2:$AG$854,26),0))</f>
        <v>0</v>
      </c>
      <c r="AG31" s="90" t="e">
        <f>WORKDAY(AF31,X31)</f>
        <v>#REF!</v>
      </c>
      <c r="AH31" s="90"/>
    </row>
    <row r="32" spans="1:34" s="92" customFormat="1" ht="15" hidden="1" customHeight="1" outlineLevel="6" x14ac:dyDescent="0.35">
      <c r="A32" s="71">
        <f t="shared" si="8"/>
        <v>31</v>
      </c>
      <c r="B32" s="72"/>
      <c r="C32" s="72"/>
      <c r="D32" s="72"/>
      <c r="E32" s="72"/>
      <c r="F32" s="72" t="s">
        <v>2941</v>
      </c>
      <c r="G32" s="72" t="s">
        <v>3804</v>
      </c>
      <c r="H32" s="90"/>
      <c r="I32" s="90" t="s">
        <v>1129</v>
      </c>
      <c r="J32" s="91"/>
      <c r="K32" s="74"/>
      <c r="L32" s="74"/>
      <c r="M32" s="74"/>
      <c r="N32" s="74"/>
      <c r="O32" s="74">
        <v>0.1</v>
      </c>
      <c r="P32" s="75"/>
      <c r="Q32" s="75"/>
      <c r="R32" s="75"/>
      <c r="S32" s="75"/>
      <c r="T32" s="76"/>
      <c r="U32" s="76"/>
      <c r="V32" s="76"/>
      <c r="W32" s="76"/>
      <c r="X32" s="90" t="e">
        <f>IF(ISBLANK(P32),IF(ISBLANK(Q32),IF(ISBLANK(R32),IF(ISBLANK(#REF!),"Error",#REF!),R32),Q32),P32)/6</f>
        <v>#REF!</v>
      </c>
      <c r="Y32" s="90"/>
      <c r="Z32" s="90"/>
      <c r="AA32" s="90"/>
      <c r="AB32" s="90"/>
      <c r="AC32" s="72" t="e">
        <f t="shared" si="5"/>
        <v>#VALUE!</v>
      </c>
      <c r="AD32" s="77" t="e">
        <f t="shared" si="6"/>
        <v>#VALUE!</v>
      </c>
      <c r="AE32" s="90">
        <v>74</v>
      </c>
      <c r="AF32" s="90">
        <f>IF(ISBLANK(AE32),,WORKDAY(VLOOKUP(AE32,$A$2:$AG$854,26),0))</f>
        <v>0</v>
      </c>
      <c r="AG32" s="90" t="e">
        <f>WORKDAY(AF32,X32)</f>
        <v>#REF!</v>
      </c>
      <c r="AH32" s="90"/>
    </row>
    <row r="33" spans="1:34" s="92" customFormat="1" ht="15" customHeight="1" outlineLevel="3" collapsed="1" x14ac:dyDescent="0.35">
      <c r="A33" s="71">
        <f t="shared" si="8"/>
        <v>32</v>
      </c>
      <c r="B33" s="72"/>
      <c r="C33" s="72"/>
      <c r="D33" s="72"/>
      <c r="E33" s="72" t="s">
        <v>2947</v>
      </c>
      <c r="F33" s="148" t="s">
        <v>3805</v>
      </c>
      <c r="G33" s="148"/>
      <c r="H33" s="90"/>
      <c r="I33" s="90"/>
      <c r="J33" s="91"/>
      <c r="K33" s="74"/>
      <c r="L33" s="74"/>
      <c r="M33" s="74"/>
      <c r="N33" s="74">
        <v>0.2</v>
      </c>
      <c r="O33" s="74">
        <f>SUM(O34:O35)</f>
        <v>1</v>
      </c>
      <c r="P33" s="75"/>
      <c r="Q33" s="75"/>
      <c r="R33" s="75"/>
      <c r="S33" s="75"/>
      <c r="T33" s="76"/>
      <c r="U33" s="76"/>
      <c r="V33" s="76"/>
      <c r="W33" s="76"/>
      <c r="X33" s="90" t="e">
        <f t="shared" ref="X33:X51" si="9">IF(ISBLANK(P33),IF(ISBLANK(Q33),IF(ISBLANK(R33),IF(ISBLANK(S33),"Error",S33),R33),Q33),P33)/6</f>
        <v>#VALUE!</v>
      </c>
      <c r="Y33" s="90"/>
      <c r="Z33" s="90"/>
      <c r="AA33" s="90"/>
      <c r="AB33" s="90"/>
      <c r="AC33" s="72" t="e">
        <f t="shared" si="5"/>
        <v>#VALUE!</v>
      </c>
      <c r="AD33" s="77" t="e">
        <f t="shared" si="6"/>
        <v>#VALUE!</v>
      </c>
      <c r="AE33" s="90"/>
      <c r="AF33" s="90"/>
      <c r="AG33" s="90"/>
      <c r="AH33" s="90"/>
    </row>
    <row r="34" spans="1:34" s="92" customFormat="1" ht="15" hidden="1" customHeight="1" outlineLevel="4" x14ac:dyDescent="0.35">
      <c r="A34" s="71">
        <f t="shared" si="8"/>
        <v>33</v>
      </c>
      <c r="B34" s="72"/>
      <c r="C34" s="72"/>
      <c r="D34" s="72"/>
      <c r="E34" s="72"/>
      <c r="F34" s="72" t="s">
        <v>2948</v>
      </c>
      <c r="G34" s="72" t="s">
        <v>4332</v>
      </c>
      <c r="H34" s="90"/>
      <c r="I34" s="90"/>
      <c r="J34" s="91"/>
      <c r="K34" s="74"/>
      <c r="L34" s="74"/>
      <c r="M34" s="74"/>
      <c r="N34" s="74"/>
      <c r="O34" s="74">
        <v>0.8</v>
      </c>
      <c r="P34" s="75"/>
      <c r="Q34" s="75"/>
      <c r="R34" s="75"/>
      <c r="S34" s="75"/>
      <c r="T34" s="76"/>
      <c r="U34" s="76"/>
      <c r="V34" s="76"/>
      <c r="W34" s="76"/>
      <c r="X34" s="90" t="e">
        <f t="shared" si="9"/>
        <v>#VALUE!</v>
      </c>
      <c r="Y34" s="90"/>
      <c r="Z34" s="90"/>
      <c r="AA34" s="90"/>
      <c r="AB34" s="90"/>
      <c r="AC34" s="72" t="e">
        <f t="shared" si="5"/>
        <v>#VALUE!</v>
      </c>
      <c r="AD34" s="77" t="e">
        <f t="shared" si="6"/>
        <v>#VALUE!</v>
      </c>
      <c r="AE34" s="90"/>
      <c r="AF34" s="90"/>
      <c r="AG34" s="90"/>
      <c r="AH34" s="90"/>
    </row>
    <row r="35" spans="1:34" s="92" customFormat="1" ht="15" hidden="1" customHeight="1" outlineLevel="4" x14ac:dyDescent="0.35">
      <c r="A35" s="71">
        <f t="shared" si="8"/>
        <v>34</v>
      </c>
      <c r="B35" s="72"/>
      <c r="C35" s="72"/>
      <c r="D35" s="72"/>
      <c r="E35" s="72"/>
      <c r="F35" s="72" t="s">
        <v>3761</v>
      </c>
      <c r="G35" s="72" t="s">
        <v>4333</v>
      </c>
      <c r="H35" s="90"/>
      <c r="I35" s="90"/>
      <c r="J35" s="91"/>
      <c r="K35" s="74"/>
      <c r="L35" s="74"/>
      <c r="M35" s="74"/>
      <c r="N35" s="74"/>
      <c r="O35" s="74">
        <v>0.2</v>
      </c>
      <c r="P35" s="75"/>
      <c r="Q35" s="75"/>
      <c r="R35" s="75"/>
      <c r="S35" s="75"/>
      <c r="T35" s="76"/>
      <c r="U35" s="76"/>
      <c r="V35" s="76"/>
      <c r="W35" s="76"/>
      <c r="X35" s="90" t="e">
        <f t="shared" si="9"/>
        <v>#VALUE!</v>
      </c>
      <c r="Y35" s="90"/>
      <c r="Z35" s="90"/>
      <c r="AA35" s="90"/>
      <c r="AB35" s="90"/>
      <c r="AC35" s="72" t="e">
        <f t="shared" si="5"/>
        <v>#VALUE!</v>
      </c>
      <c r="AD35" s="77" t="e">
        <f t="shared" si="6"/>
        <v>#VALUE!</v>
      </c>
      <c r="AE35" s="90"/>
      <c r="AF35" s="90"/>
      <c r="AG35" s="90"/>
      <c r="AH35" s="90"/>
    </row>
    <row r="36" spans="1:34" s="92" customFormat="1" ht="15" customHeight="1" outlineLevel="3" collapsed="1" x14ac:dyDescent="0.35">
      <c r="A36" s="71">
        <f t="shared" si="8"/>
        <v>35</v>
      </c>
      <c r="B36" s="72"/>
      <c r="C36" s="72"/>
      <c r="D36" s="72"/>
      <c r="E36" s="72" t="s">
        <v>2955</v>
      </c>
      <c r="F36" s="148" t="s">
        <v>3800</v>
      </c>
      <c r="G36" s="148"/>
      <c r="H36" s="90"/>
      <c r="I36" s="90"/>
      <c r="J36" s="91"/>
      <c r="K36" s="74"/>
      <c r="L36" s="74"/>
      <c r="M36" s="74"/>
      <c r="N36" s="74">
        <v>0.45</v>
      </c>
      <c r="O36" s="74" t="e">
        <f>SUM(#REF!)</f>
        <v>#REF!</v>
      </c>
      <c r="P36" s="75"/>
      <c r="Q36" s="75"/>
      <c r="R36" s="75"/>
      <c r="S36" s="75"/>
      <c r="T36" s="76"/>
      <c r="U36" s="76"/>
      <c r="V36" s="76"/>
      <c r="W36" s="76"/>
      <c r="X36" s="90" t="e">
        <f t="shared" si="9"/>
        <v>#VALUE!</v>
      </c>
      <c r="Y36" s="90"/>
      <c r="Z36" s="90"/>
      <c r="AA36" s="90"/>
      <c r="AB36" s="90"/>
      <c r="AC36" s="72" t="e">
        <f t="shared" si="5"/>
        <v>#VALUE!</v>
      </c>
      <c r="AD36" s="77" t="e">
        <f t="shared" si="6"/>
        <v>#VALUE!</v>
      </c>
      <c r="AE36" s="90"/>
      <c r="AF36" s="90"/>
      <c r="AG36" s="90"/>
      <c r="AH36" s="90"/>
    </row>
    <row r="37" spans="1:34" s="92" customFormat="1" ht="15" hidden="1" customHeight="1" outlineLevel="4" x14ac:dyDescent="0.35">
      <c r="A37" s="71">
        <f t="shared" si="8"/>
        <v>36</v>
      </c>
      <c r="B37" s="72"/>
      <c r="C37" s="72"/>
      <c r="D37" s="72"/>
      <c r="E37" s="72"/>
      <c r="F37" s="72" t="s">
        <v>4334</v>
      </c>
      <c r="G37" s="72" t="s">
        <v>3799</v>
      </c>
      <c r="H37" s="90"/>
      <c r="I37" s="90"/>
      <c r="J37" s="91"/>
      <c r="K37" s="74"/>
      <c r="L37" s="74"/>
      <c r="M37" s="74"/>
      <c r="N37" s="74"/>
      <c r="O37" s="74">
        <v>0.35</v>
      </c>
      <c r="P37" s="75"/>
      <c r="Q37" s="75"/>
      <c r="R37" s="75"/>
      <c r="S37" s="75"/>
      <c r="T37" s="76"/>
      <c r="U37" s="76"/>
      <c r="V37" s="76"/>
      <c r="W37" s="76"/>
      <c r="X37" s="90" t="e">
        <f t="shared" si="9"/>
        <v>#VALUE!</v>
      </c>
      <c r="Y37" s="90"/>
      <c r="Z37" s="90"/>
      <c r="AA37" s="90"/>
      <c r="AB37" s="90"/>
      <c r="AC37" s="72" t="e">
        <f t="shared" si="5"/>
        <v>#VALUE!</v>
      </c>
      <c r="AD37" s="77" t="e">
        <f t="shared" si="6"/>
        <v>#VALUE!</v>
      </c>
      <c r="AE37" s="90"/>
      <c r="AF37" s="90"/>
      <c r="AG37" s="90"/>
      <c r="AH37" s="90"/>
    </row>
    <row r="38" spans="1:34" s="92" customFormat="1" ht="15" hidden="1" customHeight="1" outlineLevel="4" x14ac:dyDescent="0.35">
      <c r="A38" s="71">
        <f t="shared" si="8"/>
        <v>37</v>
      </c>
      <c r="B38" s="72"/>
      <c r="C38" s="72"/>
      <c r="D38" s="72"/>
      <c r="E38" s="72"/>
      <c r="F38" s="72" t="s">
        <v>4335</v>
      </c>
      <c r="G38" s="72" t="s">
        <v>3807</v>
      </c>
      <c r="H38" s="90"/>
      <c r="I38" s="90"/>
      <c r="J38" s="91"/>
      <c r="K38" s="74"/>
      <c r="L38" s="74"/>
      <c r="M38" s="74"/>
      <c r="N38" s="74"/>
      <c r="O38" s="74">
        <v>0.2</v>
      </c>
      <c r="P38" s="75"/>
      <c r="Q38" s="75"/>
      <c r="R38" s="75" t="e">
        <f>(#REF!*M38)</f>
        <v>#REF!</v>
      </c>
      <c r="S38" s="75"/>
      <c r="T38" s="76"/>
      <c r="U38" s="76"/>
      <c r="V38" s="76" t="e">
        <f>R38*Sheet2!$C$4</f>
        <v>#REF!</v>
      </c>
      <c r="W38" s="76"/>
      <c r="X38" s="90" t="e">
        <f t="shared" si="9"/>
        <v>#REF!</v>
      </c>
      <c r="Y38" s="90"/>
      <c r="Z38" s="90"/>
      <c r="AA38" s="90"/>
      <c r="AB38" s="90"/>
      <c r="AC38" s="72" t="e">
        <f t="shared" si="5"/>
        <v>#REF!</v>
      </c>
      <c r="AD38" s="77" t="e">
        <f t="shared" si="6"/>
        <v>#REF!</v>
      </c>
      <c r="AE38" s="90">
        <v>4</v>
      </c>
      <c r="AF38" s="90">
        <f>IF(ISBLANK(AE38),,WORKDAY(VLOOKUP(AE38,$A$2:$AG$854,26),0))</f>
        <v>0</v>
      </c>
      <c r="AG38" s="90" t="e">
        <f>(WORKDAY(AF38,AD38))</f>
        <v>#REF!</v>
      </c>
      <c r="AH38" s="90"/>
    </row>
    <row r="39" spans="1:34" s="92" customFormat="1" ht="15" hidden="1" customHeight="1" outlineLevel="4" x14ac:dyDescent="0.35">
      <c r="A39" s="71">
        <f t="shared" si="8"/>
        <v>38</v>
      </c>
      <c r="B39" s="72"/>
      <c r="C39" s="72"/>
      <c r="D39" s="72"/>
      <c r="E39" s="72"/>
      <c r="F39" s="72" t="s">
        <v>4336</v>
      </c>
      <c r="G39" s="72" t="s">
        <v>3808</v>
      </c>
      <c r="H39" s="90"/>
      <c r="I39" s="90"/>
      <c r="J39" s="91">
        <f>LEN(TRIM(I39))-LEN(SUBSTITUTE(TRIM(I39),",",""))+1</f>
        <v>1</v>
      </c>
      <c r="K39" s="74"/>
      <c r="L39" s="74"/>
      <c r="M39" s="74"/>
      <c r="N39" s="74"/>
      <c r="O39" s="74">
        <v>0.35</v>
      </c>
      <c r="P39" s="75"/>
      <c r="Q39" s="75"/>
      <c r="R39" s="75"/>
      <c r="S39" s="75" t="e">
        <f>#REF!*N39</f>
        <v>#REF!</v>
      </c>
      <c r="T39" s="76"/>
      <c r="U39" s="76"/>
      <c r="V39" s="76"/>
      <c r="W39" s="76" t="e">
        <f>S39*Sheet2!$C$4</f>
        <v>#REF!</v>
      </c>
      <c r="X39" s="90" t="e">
        <f t="shared" si="9"/>
        <v>#REF!</v>
      </c>
      <c r="Y39" s="90"/>
      <c r="Z39" s="90"/>
      <c r="AA39" s="90"/>
      <c r="AB39" s="90"/>
      <c r="AC39" s="72" t="e">
        <f t="shared" si="5"/>
        <v>#REF!</v>
      </c>
      <c r="AD39" s="77" t="e">
        <f t="shared" si="6"/>
        <v>#REF!</v>
      </c>
      <c r="AE39" s="90"/>
      <c r="AF39" s="90">
        <f>IF(ISBLANK(AE39),,WORKDAY(VLOOKUP(AE39,$A$2:$AG$854,26),0))</f>
        <v>0</v>
      </c>
      <c r="AG39" s="90" t="e">
        <f>(WORKDAY(AF39,AD39))</f>
        <v>#REF!</v>
      </c>
      <c r="AH39" s="90"/>
    </row>
    <row r="40" spans="1:34" s="92" customFormat="1" ht="15" hidden="1" customHeight="1" outlineLevel="4" x14ac:dyDescent="0.35">
      <c r="A40" s="71">
        <f t="shared" si="8"/>
        <v>39</v>
      </c>
      <c r="B40" s="72"/>
      <c r="C40" s="72"/>
      <c r="D40" s="72"/>
      <c r="E40" s="72"/>
      <c r="F40" s="72" t="s">
        <v>4337</v>
      </c>
      <c r="G40" s="72" t="s">
        <v>3809</v>
      </c>
      <c r="H40" s="90"/>
      <c r="I40" s="90"/>
      <c r="J40" s="91"/>
      <c r="K40" s="74"/>
      <c r="L40" s="74"/>
      <c r="M40" s="74"/>
      <c r="N40" s="74"/>
      <c r="O40" s="74">
        <v>0.1</v>
      </c>
      <c r="P40" s="75"/>
      <c r="Q40" s="75"/>
      <c r="R40" s="75" t="e">
        <f>(#REF!*M40)</f>
        <v>#REF!</v>
      </c>
      <c r="S40" s="75"/>
      <c r="T40" s="76"/>
      <c r="U40" s="76"/>
      <c r="V40" s="76" t="e">
        <f>R40*Sheet2!$C$4</f>
        <v>#REF!</v>
      </c>
      <c r="W40" s="76"/>
      <c r="X40" s="90" t="e">
        <f t="shared" si="9"/>
        <v>#REF!</v>
      </c>
      <c r="Y40" s="90"/>
      <c r="Z40" s="90"/>
      <c r="AA40" s="90"/>
      <c r="AB40" s="90"/>
      <c r="AC40" s="72" t="e">
        <f t="shared" si="5"/>
        <v>#REF!</v>
      </c>
      <c r="AD40" s="77" t="e">
        <f t="shared" si="6"/>
        <v>#REF!</v>
      </c>
      <c r="AE40" s="90">
        <v>9</v>
      </c>
      <c r="AF40" s="90">
        <f>IF(ISBLANK(AE40),,WORKDAY(VLOOKUP(AE40,$A$2:$AG$854,26),0))</f>
        <v>0</v>
      </c>
      <c r="AG40" s="90" t="e">
        <f>(WORKDAY(AF40,AD40))</f>
        <v>#REF!</v>
      </c>
      <c r="AH40" s="90"/>
    </row>
    <row r="41" spans="1:34" s="92" customFormat="1" ht="15" customHeight="1" outlineLevel="2" x14ac:dyDescent="0.35">
      <c r="A41" s="71">
        <f t="shared" si="8"/>
        <v>40</v>
      </c>
      <c r="B41" s="72"/>
      <c r="C41" s="72"/>
      <c r="D41" s="72" t="s">
        <v>1627</v>
      </c>
      <c r="E41" s="148" t="s">
        <v>3607</v>
      </c>
      <c r="F41" s="148"/>
      <c r="G41" s="148"/>
      <c r="H41" s="90"/>
      <c r="I41" s="90"/>
      <c r="J41" s="91"/>
      <c r="K41" s="74"/>
      <c r="L41" s="74"/>
      <c r="M41" s="74"/>
      <c r="N41" s="74"/>
      <c r="O41" s="74"/>
      <c r="P41" s="75"/>
      <c r="Q41" s="75"/>
      <c r="R41" s="75"/>
      <c r="S41" s="75"/>
      <c r="T41" s="76"/>
      <c r="U41" s="76"/>
      <c r="V41" s="76"/>
      <c r="W41" s="76"/>
      <c r="X41" s="90" t="e">
        <f t="shared" si="9"/>
        <v>#VALUE!</v>
      </c>
      <c r="Y41" s="90"/>
      <c r="Z41" s="90"/>
      <c r="AA41" s="90"/>
      <c r="AB41" s="90"/>
      <c r="AC41" s="72" t="e">
        <f t="shared" si="5"/>
        <v>#VALUE!</v>
      </c>
      <c r="AD41" s="77" t="e">
        <f t="shared" si="6"/>
        <v>#VALUE!</v>
      </c>
      <c r="AE41" s="90"/>
      <c r="AF41" s="90"/>
      <c r="AG41" s="90"/>
      <c r="AH41" s="90"/>
    </row>
    <row r="42" spans="1:34" s="92" customFormat="1" ht="15" customHeight="1" outlineLevel="3" collapsed="1" x14ac:dyDescent="0.35">
      <c r="A42" s="71">
        <f t="shared" si="8"/>
        <v>41</v>
      </c>
      <c r="B42" s="72"/>
      <c r="C42" s="72"/>
      <c r="D42" s="72"/>
      <c r="E42" s="72" t="s">
        <v>3660</v>
      </c>
      <c r="F42" s="148" t="s">
        <v>4346</v>
      </c>
      <c r="G42" s="148"/>
      <c r="H42" s="90"/>
      <c r="I42" s="90"/>
      <c r="J42" s="91"/>
      <c r="K42" s="74"/>
      <c r="L42" s="74"/>
      <c r="M42" s="74">
        <v>0.4</v>
      </c>
      <c r="N42" s="74">
        <f>SUM(N43:N46)</f>
        <v>1</v>
      </c>
      <c r="O42" s="74"/>
      <c r="P42" s="75"/>
      <c r="Q42" s="75"/>
      <c r="R42" s="75" t="e">
        <f>(#REF!*M42)</f>
        <v>#REF!</v>
      </c>
      <c r="S42" s="75"/>
      <c r="T42" s="76"/>
      <c r="U42" s="76"/>
      <c r="V42" s="76"/>
      <c r="W42" s="76"/>
      <c r="X42" s="90" t="e">
        <f t="shared" si="9"/>
        <v>#REF!</v>
      </c>
      <c r="Y42" s="90"/>
      <c r="Z42" s="90"/>
      <c r="AA42" s="90"/>
      <c r="AB42" s="90"/>
      <c r="AC42" s="72" t="e">
        <f t="shared" si="5"/>
        <v>#REF!</v>
      </c>
      <c r="AD42" s="77" t="e">
        <f t="shared" si="6"/>
        <v>#REF!</v>
      </c>
      <c r="AE42" s="90"/>
      <c r="AF42" s="90"/>
      <c r="AG42" s="90"/>
      <c r="AH42" s="90"/>
    </row>
    <row r="43" spans="1:34" s="92" customFormat="1" ht="15" hidden="1" customHeight="1" outlineLevel="4" x14ac:dyDescent="0.35">
      <c r="A43" s="71">
        <f t="shared" si="8"/>
        <v>42</v>
      </c>
      <c r="B43" s="72"/>
      <c r="C43" s="72"/>
      <c r="D43" s="72"/>
      <c r="E43" s="72"/>
      <c r="F43" s="72" t="s">
        <v>4338</v>
      </c>
      <c r="G43" s="72" t="s">
        <v>4347</v>
      </c>
      <c r="H43" s="90"/>
      <c r="I43" s="90"/>
      <c r="J43" s="91">
        <f>LEN(TRIM(I43))-LEN(SUBSTITUTE(TRIM(I43),",",""))+1</f>
        <v>1</v>
      </c>
      <c r="K43" s="74"/>
      <c r="L43" s="74"/>
      <c r="M43" s="74"/>
      <c r="N43" s="74">
        <v>0.12</v>
      </c>
      <c r="O43" s="74"/>
      <c r="P43" s="75"/>
      <c r="Q43" s="75"/>
      <c r="R43" s="75"/>
      <c r="S43" s="75" t="e">
        <f>#REF!*N43</f>
        <v>#REF!</v>
      </c>
      <c r="T43" s="76"/>
      <c r="U43" s="76"/>
      <c r="V43" s="76"/>
      <c r="W43" s="76"/>
      <c r="X43" s="90" t="e">
        <f t="shared" si="9"/>
        <v>#REF!</v>
      </c>
      <c r="Y43" s="90"/>
      <c r="Z43" s="90"/>
      <c r="AA43" s="90"/>
      <c r="AB43" s="90"/>
      <c r="AC43" s="72" t="e">
        <f t="shared" si="5"/>
        <v>#REF!</v>
      </c>
      <c r="AD43" s="77" t="e">
        <f t="shared" si="6"/>
        <v>#REF!</v>
      </c>
      <c r="AE43" s="90"/>
      <c r="AF43" s="90"/>
      <c r="AG43" s="90"/>
      <c r="AH43" s="90"/>
    </row>
    <row r="44" spans="1:34" s="92" customFormat="1" ht="15" hidden="1" customHeight="1" outlineLevel="4" x14ac:dyDescent="0.35">
      <c r="A44" s="71">
        <f t="shared" si="8"/>
        <v>43</v>
      </c>
      <c r="B44" s="72"/>
      <c r="C44" s="72"/>
      <c r="D44" s="72"/>
      <c r="E44" s="72"/>
      <c r="F44" s="72" t="s">
        <v>4339</v>
      </c>
      <c r="G44" s="72" t="s">
        <v>4348</v>
      </c>
      <c r="H44" s="90"/>
      <c r="I44" s="90"/>
      <c r="J44" s="91">
        <f>LEN(TRIM(I44))-LEN(SUBSTITUTE(TRIM(I44),",",""))+1</f>
        <v>1</v>
      </c>
      <c r="K44" s="74"/>
      <c r="L44" s="74"/>
      <c r="M44" s="74"/>
      <c r="N44" s="74">
        <v>0.02</v>
      </c>
      <c r="O44" s="74"/>
      <c r="P44" s="75"/>
      <c r="Q44" s="75"/>
      <c r="R44" s="75"/>
      <c r="S44" s="75" t="e">
        <f>#REF!*N44</f>
        <v>#REF!</v>
      </c>
      <c r="T44" s="76"/>
      <c r="U44" s="76"/>
      <c r="V44" s="76"/>
      <c r="W44" s="76"/>
      <c r="X44" s="90" t="e">
        <f t="shared" si="9"/>
        <v>#REF!</v>
      </c>
      <c r="Y44" s="90"/>
      <c r="Z44" s="90"/>
      <c r="AA44" s="90"/>
      <c r="AB44" s="90"/>
      <c r="AC44" s="72" t="e">
        <f t="shared" si="5"/>
        <v>#REF!</v>
      </c>
      <c r="AD44" s="77" t="e">
        <f t="shared" si="6"/>
        <v>#REF!</v>
      </c>
      <c r="AE44" s="90"/>
      <c r="AF44" s="90"/>
      <c r="AG44" s="90"/>
      <c r="AH44" s="90"/>
    </row>
    <row r="45" spans="1:34" s="92" customFormat="1" ht="15" hidden="1" customHeight="1" outlineLevel="4" x14ac:dyDescent="0.35">
      <c r="A45" s="71">
        <f t="shared" si="8"/>
        <v>44</v>
      </c>
      <c r="B45" s="72"/>
      <c r="C45" s="72"/>
      <c r="D45" s="72"/>
      <c r="E45" s="72"/>
      <c r="F45" s="72" t="s">
        <v>4340</v>
      </c>
      <c r="G45" s="72" t="s">
        <v>4349</v>
      </c>
      <c r="H45" s="90"/>
      <c r="I45" s="90"/>
      <c r="J45" s="91">
        <f>LEN(TRIM(I45))-LEN(SUBSTITUTE(TRIM(I45),",",""))+1</f>
        <v>1</v>
      </c>
      <c r="K45" s="74"/>
      <c r="L45" s="74"/>
      <c r="M45" s="74"/>
      <c r="N45" s="74">
        <v>0.38</v>
      </c>
      <c r="O45" s="74"/>
      <c r="P45" s="75"/>
      <c r="Q45" s="75"/>
      <c r="R45" s="75"/>
      <c r="S45" s="75" t="e">
        <f>#REF!*N45</f>
        <v>#REF!</v>
      </c>
      <c r="T45" s="76"/>
      <c r="U45" s="76"/>
      <c r="V45" s="76"/>
      <c r="W45" s="76"/>
      <c r="X45" s="90" t="e">
        <f t="shared" si="9"/>
        <v>#REF!</v>
      </c>
      <c r="Y45" s="90"/>
      <c r="Z45" s="90"/>
      <c r="AA45" s="90"/>
      <c r="AB45" s="90"/>
      <c r="AC45" s="72" t="e">
        <f t="shared" si="5"/>
        <v>#REF!</v>
      </c>
      <c r="AD45" s="77" t="e">
        <f t="shared" si="6"/>
        <v>#REF!</v>
      </c>
      <c r="AE45" s="90"/>
      <c r="AF45" s="90"/>
      <c r="AG45" s="90"/>
      <c r="AH45" s="90"/>
    </row>
    <row r="46" spans="1:34" s="92" customFormat="1" ht="15" hidden="1" customHeight="1" outlineLevel="4" x14ac:dyDescent="0.35">
      <c r="A46" s="71">
        <f t="shared" si="8"/>
        <v>45</v>
      </c>
      <c r="B46" s="72"/>
      <c r="C46" s="72"/>
      <c r="D46" s="72"/>
      <c r="E46" s="72"/>
      <c r="F46" s="72" t="s">
        <v>4341</v>
      </c>
      <c r="G46" s="72" t="s">
        <v>4333</v>
      </c>
      <c r="H46" s="90"/>
      <c r="I46" s="90"/>
      <c r="J46" s="91">
        <f>LEN(TRIM(I46))-LEN(SUBSTITUTE(TRIM(I46),",",""))+1</f>
        <v>1</v>
      </c>
      <c r="K46" s="74"/>
      <c r="L46" s="74"/>
      <c r="M46" s="74"/>
      <c r="N46" s="74">
        <v>0.48</v>
      </c>
      <c r="O46" s="74"/>
      <c r="P46" s="75"/>
      <c r="Q46" s="75"/>
      <c r="R46" s="75"/>
      <c r="S46" s="75" t="e">
        <f>#REF!*N46</f>
        <v>#REF!</v>
      </c>
      <c r="T46" s="76"/>
      <c r="U46" s="76"/>
      <c r="V46" s="76"/>
      <c r="W46" s="76"/>
      <c r="X46" s="90" t="e">
        <f t="shared" si="9"/>
        <v>#REF!</v>
      </c>
      <c r="Y46" s="90"/>
      <c r="Z46" s="90"/>
      <c r="AA46" s="90"/>
      <c r="AB46" s="90"/>
      <c r="AC46" s="72" t="e">
        <f t="shared" si="5"/>
        <v>#REF!</v>
      </c>
      <c r="AD46" s="77" t="e">
        <f t="shared" si="6"/>
        <v>#REF!</v>
      </c>
      <c r="AE46" s="90"/>
      <c r="AF46" s="90"/>
      <c r="AG46" s="90"/>
      <c r="AH46" s="90"/>
    </row>
    <row r="47" spans="1:34" s="92" customFormat="1" ht="15" customHeight="1" outlineLevel="3" collapsed="1" x14ac:dyDescent="0.35">
      <c r="A47" s="71">
        <f t="shared" si="8"/>
        <v>46</v>
      </c>
      <c r="B47" s="72"/>
      <c r="C47" s="72"/>
      <c r="D47" s="72"/>
      <c r="E47" s="72" t="s">
        <v>3661</v>
      </c>
      <c r="F47" s="148" t="s">
        <v>4350</v>
      </c>
      <c r="G47" s="148"/>
      <c r="H47" s="90"/>
      <c r="I47" s="90"/>
      <c r="J47" s="91"/>
      <c r="K47" s="74"/>
      <c r="L47" s="74"/>
      <c r="M47" s="74">
        <v>0.6</v>
      </c>
      <c r="N47" s="74">
        <f>SUM(N48:N51)</f>
        <v>1</v>
      </c>
      <c r="O47" s="74"/>
      <c r="P47" s="75"/>
      <c r="Q47" s="75"/>
      <c r="R47" s="75" t="e">
        <f>(#REF!*M47)</f>
        <v>#REF!</v>
      </c>
      <c r="S47" s="75"/>
      <c r="T47" s="76"/>
      <c r="U47" s="76"/>
      <c r="V47" s="76"/>
      <c r="W47" s="76"/>
      <c r="X47" s="90" t="e">
        <f t="shared" si="9"/>
        <v>#REF!</v>
      </c>
      <c r="Y47" s="90"/>
      <c r="Z47" s="90"/>
      <c r="AA47" s="90"/>
      <c r="AB47" s="90"/>
      <c r="AC47" s="72" t="e">
        <f t="shared" si="5"/>
        <v>#REF!</v>
      </c>
      <c r="AD47" s="77" t="e">
        <f t="shared" si="6"/>
        <v>#REF!</v>
      </c>
      <c r="AE47" s="90"/>
      <c r="AF47" s="90"/>
      <c r="AG47" s="90"/>
      <c r="AH47" s="90"/>
    </row>
    <row r="48" spans="1:34" s="92" customFormat="1" ht="15" hidden="1" customHeight="1" outlineLevel="4" x14ac:dyDescent="0.35">
      <c r="A48" s="71">
        <f t="shared" si="8"/>
        <v>47</v>
      </c>
      <c r="B48" s="72"/>
      <c r="C48" s="72"/>
      <c r="D48" s="72"/>
      <c r="E48" s="72"/>
      <c r="F48" s="72" t="s">
        <v>4342</v>
      </c>
      <c r="G48" s="72" t="s">
        <v>3799</v>
      </c>
      <c r="H48" s="90"/>
      <c r="I48" s="90"/>
      <c r="J48" s="91">
        <f>LEN(TRIM(I48))-LEN(SUBSTITUTE(TRIM(I48),",",""))+1</f>
        <v>1</v>
      </c>
      <c r="K48" s="74"/>
      <c r="L48" s="74"/>
      <c r="M48" s="74"/>
      <c r="N48" s="74">
        <v>0.5</v>
      </c>
      <c r="O48" s="74"/>
      <c r="P48" s="75"/>
      <c r="Q48" s="75"/>
      <c r="R48" s="75"/>
      <c r="S48" s="75" t="e">
        <f>#REF!*N48</f>
        <v>#REF!</v>
      </c>
      <c r="T48" s="76"/>
      <c r="U48" s="76"/>
      <c r="V48" s="76"/>
      <c r="W48" s="76"/>
      <c r="X48" s="90" t="e">
        <f t="shared" si="9"/>
        <v>#REF!</v>
      </c>
      <c r="Y48" s="90"/>
      <c r="Z48" s="90"/>
      <c r="AA48" s="90"/>
      <c r="AB48" s="90"/>
      <c r="AC48" s="72" t="e">
        <f t="shared" si="5"/>
        <v>#REF!</v>
      </c>
      <c r="AD48" s="77" t="e">
        <f t="shared" si="6"/>
        <v>#REF!</v>
      </c>
      <c r="AE48" s="90"/>
      <c r="AF48" s="90"/>
      <c r="AG48" s="90"/>
      <c r="AH48" s="90"/>
    </row>
    <row r="49" spans="1:34" s="92" customFormat="1" ht="15" hidden="1" customHeight="1" outlineLevel="4" x14ac:dyDescent="0.35">
      <c r="A49" s="71">
        <f t="shared" si="8"/>
        <v>48</v>
      </c>
      <c r="B49" s="72"/>
      <c r="C49" s="72"/>
      <c r="D49" s="72"/>
      <c r="E49" s="72"/>
      <c r="F49" s="72" t="s">
        <v>4343</v>
      </c>
      <c r="G49" s="72" t="s">
        <v>3882</v>
      </c>
      <c r="H49" s="90"/>
      <c r="I49" s="90" t="s">
        <v>1157</v>
      </c>
      <c r="J49" s="91">
        <f>LEN(TRIM(I49))-LEN(SUBSTITUTE(TRIM(I49),",",""))+1</f>
        <v>4</v>
      </c>
      <c r="K49" s="74"/>
      <c r="L49" s="74"/>
      <c r="M49" s="74"/>
      <c r="N49" s="74">
        <v>0.3</v>
      </c>
      <c r="O49" s="74"/>
      <c r="P49" s="75"/>
      <c r="Q49" s="75"/>
      <c r="R49" s="75"/>
      <c r="S49" s="75" t="e">
        <f>#REF!*N49</f>
        <v>#REF!</v>
      </c>
      <c r="T49" s="76"/>
      <c r="U49" s="76">
        <f>Q49*Sheet2!$C$4</f>
        <v>0</v>
      </c>
      <c r="V49" s="76"/>
      <c r="W49" s="76"/>
      <c r="X49" s="90" t="e">
        <f t="shared" si="9"/>
        <v>#REF!</v>
      </c>
      <c r="Y49" s="90"/>
      <c r="Z49" s="90"/>
      <c r="AA49" s="90"/>
      <c r="AB49" s="90"/>
      <c r="AC49" s="72" t="e">
        <f t="shared" si="5"/>
        <v>#REF!</v>
      </c>
      <c r="AD49" s="77" t="e">
        <f t="shared" si="6"/>
        <v>#REF!</v>
      </c>
      <c r="AE49" s="90">
        <v>71</v>
      </c>
      <c r="AF49" s="90">
        <f>IF(ISBLANK(AE49),,WORKDAY(VLOOKUP(AE49,$A$2:$AG$854,26),0))</f>
        <v>0</v>
      </c>
      <c r="AG49" s="90" t="e">
        <f>(WORKDAY(AF49,AD49))</f>
        <v>#REF!</v>
      </c>
      <c r="AH49" s="90"/>
    </row>
    <row r="50" spans="1:34" s="92" customFormat="1" ht="15" hidden="1" customHeight="1" outlineLevel="4" x14ac:dyDescent="0.35">
      <c r="A50" s="71">
        <f t="shared" si="8"/>
        <v>49</v>
      </c>
      <c r="B50" s="72"/>
      <c r="C50" s="72"/>
      <c r="D50" s="72"/>
      <c r="E50" s="72"/>
      <c r="F50" s="72" t="s">
        <v>4344</v>
      </c>
      <c r="G50" s="72" t="s">
        <v>3883</v>
      </c>
      <c r="H50" s="90"/>
      <c r="I50" s="90"/>
      <c r="J50" s="91">
        <f>LEN(TRIM(I50))-LEN(SUBSTITUTE(TRIM(I50),",",""))+1</f>
        <v>1</v>
      </c>
      <c r="K50" s="74"/>
      <c r="L50" s="74"/>
      <c r="M50" s="74"/>
      <c r="N50" s="74">
        <v>0.1</v>
      </c>
      <c r="O50" s="74"/>
      <c r="P50" s="75"/>
      <c r="Q50" s="75"/>
      <c r="R50" s="75"/>
      <c r="S50" s="75" t="e">
        <f>#REF!*N50</f>
        <v>#REF!</v>
      </c>
      <c r="T50" s="76"/>
      <c r="U50" s="76"/>
      <c r="V50" s="76">
        <f>R50*Sheet2!$C$4</f>
        <v>0</v>
      </c>
      <c r="W50" s="76"/>
      <c r="X50" s="90" t="e">
        <f t="shared" si="9"/>
        <v>#REF!</v>
      </c>
      <c r="Y50" s="90"/>
      <c r="Z50" s="90"/>
      <c r="AA50" s="90"/>
      <c r="AB50" s="90"/>
      <c r="AC50" s="72" t="e">
        <f t="shared" si="5"/>
        <v>#REF!</v>
      </c>
      <c r="AD50" s="77" t="e">
        <f t="shared" si="6"/>
        <v>#REF!</v>
      </c>
      <c r="AE50" s="90"/>
      <c r="AF50" s="90">
        <f>IF(ISBLANK(AE50),,WORKDAY(VLOOKUP(AE50,$A$2:$AG$854,26),0))</f>
        <v>0</v>
      </c>
      <c r="AG50" s="90" t="e">
        <f>(WORKDAY(AF50,AD50))</f>
        <v>#REF!</v>
      </c>
      <c r="AH50" s="90"/>
    </row>
    <row r="51" spans="1:34" s="92" customFormat="1" ht="15" hidden="1" customHeight="1" outlineLevel="4" x14ac:dyDescent="0.35">
      <c r="A51" s="71">
        <f t="shared" si="8"/>
        <v>50</v>
      </c>
      <c r="B51" s="72"/>
      <c r="C51" s="72"/>
      <c r="D51" s="72"/>
      <c r="E51" s="72"/>
      <c r="F51" s="72" t="s">
        <v>4345</v>
      </c>
      <c r="G51" s="72" t="s">
        <v>3884</v>
      </c>
      <c r="H51" s="90"/>
      <c r="I51" s="90" t="s">
        <v>1157</v>
      </c>
      <c r="J51" s="91">
        <f>LEN(TRIM(I51))-LEN(SUBSTITUTE(TRIM(I51),",",""))+1</f>
        <v>4</v>
      </c>
      <c r="K51" s="74"/>
      <c r="L51" s="74"/>
      <c r="M51" s="74"/>
      <c r="N51" s="74">
        <v>0.1</v>
      </c>
      <c r="O51" s="74"/>
      <c r="P51" s="75"/>
      <c r="Q51" s="75"/>
      <c r="R51" s="75"/>
      <c r="S51" s="75" t="e">
        <f>#REF!*N51</f>
        <v>#REF!</v>
      </c>
      <c r="T51" s="76"/>
      <c r="U51" s="76"/>
      <c r="V51" s="76"/>
      <c r="W51" s="76" t="e">
        <f>S51*Sheet2!$C$4</f>
        <v>#REF!</v>
      </c>
      <c r="X51" s="90" t="e">
        <f t="shared" si="9"/>
        <v>#REF!</v>
      </c>
      <c r="Y51" s="90"/>
      <c r="Z51" s="90"/>
      <c r="AA51" s="90"/>
      <c r="AB51" s="90"/>
      <c r="AC51" s="72" t="e">
        <f t="shared" si="5"/>
        <v>#REF!</v>
      </c>
      <c r="AD51" s="77" t="e">
        <f t="shared" si="6"/>
        <v>#REF!</v>
      </c>
      <c r="AE51" s="90"/>
      <c r="AF51" s="90">
        <f>IF(ISBLANK(AE51),,WORKDAY(VLOOKUP(AE51,$A$2:$AG$854,26),0))</f>
        <v>0</v>
      </c>
      <c r="AG51" s="90" t="e">
        <f>WORKDAY(AF51,AD51)</f>
        <v>#REF!</v>
      </c>
      <c r="AH51" s="90"/>
    </row>
    <row r="52" spans="1:34" ht="15" customHeight="1" outlineLevel="1" x14ac:dyDescent="0.35">
      <c r="A52" s="71">
        <f t="shared" si="8"/>
        <v>51</v>
      </c>
      <c r="B52" s="72"/>
      <c r="C52" s="72" t="s">
        <v>2195</v>
      </c>
      <c r="D52" s="151" t="s">
        <v>4360</v>
      </c>
      <c r="E52" s="151"/>
      <c r="F52" s="151"/>
      <c r="G52" s="151"/>
      <c r="H52" s="72"/>
      <c r="I52" s="72"/>
      <c r="J52" s="73"/>
      <c r="K52" s="88"/>
      <c r="L52" s="88">
        <v>0.1</v>
      </c>
      <c r="M52" s="88"/>
      <c r="N52" s="88"/>
      <c r="O52" s="88"/>
      <c r="P52" s="75"/>
      <c r="Q52" s="75">
        <f>($P$18*L52)</f>
        <v>10.920000000000002</v>
      </c>
      <c r="R52" s="75"/>
      <c r="S52" s="75"/>
      <c r="T52" s="86"/>
      <c r="U52" s="86">
        <f>Q52*Sheet2!$C$4</f>
        <v>1092.0000000000002</v>
      </c>
      <c r="V52" s="86"/>
      <c r="W52" s="86"/>
      <c r="X52" s="72"/>
      <c r="Y52" s="72"/>
      <c r="Z52" s="72"/>
      <c r="AA52" s="72"/>
      <c r="AB52" s="72"/>
      <c r="AC52" s="72">
        <f t="shared" si="5"/>
        <v>1.8200000000000003</v>
      </c>
      <c r="AD52" s="77">
        <f t="shared" si="6"/>
        <v>1.9000000000000001</v>
      </c>
      <c r="AE52" s="72">
        <v>96</v>
      </c>
      <c r="AF52" s="78">
        <f>IF(ISBLANK(AE52),,WORKDAY(VLOOKUP(AE52,$A$2:$AG$150,28),0))</f>
        <v>0</v>
      </c>
      <c r="AG52" s="78">
        <f>(WORKDAY(AF52,AD52))</f>
        <v>2</v>
      </c>
      <c r="AH52" s="72"/>
    </row>
    <row r="53" spans="1:34" ht="15" customHeight="1" outlineLevel="1" x14ac:dyDescent="0.35">
      <c r="A53" s="71">
        <f t="shared" si="8"/>
        <v>52</v>
      </c>
      <c r="B53" s="72"/>
      <c r="C53" s="72" t="s">
        <v>2197</v>
      </c>
      <c r="D53" s="151" t="s">
        <v>4361</v>
      </c>
      <c r="E53" s="151"/>
      <c r="F53" s="151"/>
      <c r="G53" s="151"/>
      <c r="H53" s="72"/>
      <c r="I53" s="72"/>
      <c r="J53" s="73"/>
      <c r="K53" s="88"/>
      <c r="L53" s="88">
        <v>0.1</v>
      </c>
      <c r="M53" s="88"/>
      <c r="N53" s="88"/>
      <c r="O53" s="88"/>
      <c r="P53" s="75"/>
      <c r="Q53" s="75">
        <f>($P$18*L53)</f>
        <v>10.920000000000002</v>
      </c>
      <c r="R53" s="75"/>
      <c r="S53" s="75"/>
      <c r="T53" s="86"/>
      <c r="U53" s="86">
        <f>Q53*Sheet2!$C$4</f>
        <v>1092.0000000000002</v>
      </c>
      <c r="V53" s="86"/>
      <c r="W53" s="86"/>
      <c r="X53" s="72"/>
      <c r="Y53" s="72"/>
      <c r="Z53" s="72"/>
      <c r="AA53" s="72"/>
      <c r="AB53" s="72"/>
      <c r="AC53" s="72">
        <f t="shared" si="5"/>
        <v>1.8200000000000003</v>
      </c>
      <c r="AD53" s="77">
        <f t="shared" si="6"/>
        <v>1.9000000000000001</v>
      </c>
      <c r="AE53" s="72">
        <v>100</v>
      </c>
      <c r="AF53" s="78">
        <f>IF(ISBLANK(AE53),,WORKDAY(VLOOKUP(AE53,$A$2:$AG$150,28),0))</f>
        <v>0</v>
      </c>
      <c r="AG53" s="78">
        <f>(WORKDAY(AF53,AD53))</f>
        <v>2</v>
      </c>
      <c r="AH53" s="72"/>
    </row>
    <row r="54" spans="1:34" ht="15" customHeight="1" outlineLevel="1" x14ac:dyDescent="0.35">
      <c r="A54" s="71">
        <f t="shared" si="8"/>
        <v>53</v>
      </c>
      <c r="B54" s="72"/>
      <c r="C54" s="72" t="s">
        <v>2199</v>
      </c>
      <c r="D54" s="170" t="s">
        <v>3993</v>
      </c>
      <c r="E54" s="170"/>
      <c r="F54" s="170"/>
      <c r="G54" s="170"/>
      <c r="H54" s="72"/>
      <c r="I54" s="72"/>
      <c r="J54" s="73"/>
      <c r="K54" s="74"/>
      <c r="L54" s="74"/>
      <c r="M54" s="74"/>
      <c r="N54" s="74"/>
      <c r="O54" s="74"/>
      <c r="P54" s="75"/>
      <c r="Q54" s="75" t="s">
        <v>4374</v>
      </c>
      <c r="R54" s="75"/>
      <c r="S54" s="75"/>
      <c r="T54" s="86"/>
      <c r="U54" s="86" t="e">
        <f>Q54*Sheet2!$C$4</f>
        <v>#VALUE!</v>
      </c>
      <c r="V54" s="86"/>
      <c r="W54" s="86"/>
      <c r="X54" s="72"/>
      <c r="Y54" s="72"/>
      <c r="Z54" s="72"/>
      <c r="AA54" s="72"/>
      <c r="AB54" s="72"/>
      <c r="AC54" s="72" t="e">
        <f t="shared" si="5"/>
        <v>#VALUE!</v>
      </c>
      <c r="AD54" s="77" t="e">
        <f t="shared" si="6"/>
        <v>#VALUE!</v>
      </c>
      <c r="AE54" s="72">
        <v>105</v>
      </c>
      <c r="AF54" s="78">
        <f>IF(ISBLANK(AE54),,WORKDAY(VLOOKUP(AE54,$A$2:$AG$150,28),0))</f>
        <v>0</v>
      </c>
      <c r="AG54" s="78" t="e">
        <f>(WORKDAY(AF54,AD54))</f>
        <v>#VALUE!</v>
      </c>
      <c r="AH54" s="72"/>
    </row>
    <row r="55" spans="1:34" x14ac:dyDescent="0.35">
      <c r="A55" s="71">
        <f t="shared" ref="A55:A111" si="10">A54+1</f>
        <v>54</v>
      </c>
      <c r="B55" s="72">
        <v>1.4</v>
      </c>
      <c r="C55" s="174" t="s">
        <v>3990</v>
      </c>
      <c r="D55" s="175"/>
      <c r="E55" s="175"/>
      <c r="F55" s="175"/>
      <c r="G55" s="175"/>
      <c r="H55" s="93"/>
      <c r="I55" s="93"/>
      <c r="J55" s="94"/>
      <c r="K55" s="95"/>
      <c r="L55" s="95"/>
      <c r="M55" s="95"/>
      <c r="N55" s="95"/>
      <c r="O55" s="95"/>
      <c r="P55" s="96"/>
      <c r="Q55" s="96"/>
      <c r="R55" s="96"/>
      <c r="S55" s="96"/>
      <c r="T55" s="97"/>
      <c r="U55" s="97"/>
      <c r="V55" s="86"/>
      <c r="W55" s="86"/>
      <c r="X55" s="72"/>
      <c r="Y55" s="72"/>
      <c r="Z55" s="72"/>
      <c r="AA55" s="72"/>
      <c r="AB55" s="72"/>
      <c r="AC55" s="72">
        <v>1.9</v>
      </c>
      <c r="AD55" s="77"/>
      <c r="AE55" s="72"/>
      <c r="AF55" s="78">
        <f>AG18</f>
        <v>25</v>
      </c>
      <c r="AG55" s="78"/>
      <c r="AH55" s="72"/>
    </row>
    <row r="56" spans="1:34" x14ac:dyDescent="0.35">
      <c r="A56" s="71">
        <f t="shared" si="10"/>
        <v>55</v>
      </c>
      <c r="B56" s="72"/>
      <c r="C56" s="72"/>
      <c r="D56" s="72"/>
      <c r="E56" s="72"/>
      <c r="F56" s="72"/>
      <c r="G56" s="72"/>
      <c r="H56" s="72"/>
      <c r="I56" s="72"/>
      <c r="J56" s="73"/>
      <c r="K56" s="74"/>
      <c r="L56" s="74"/>
      <c r="M56" s="74"/>
      <c r="N56" s="74"/>
      <c r="O56" s="74"/>
      <c r="P56" s="75"/>
      <c r="Q56" s="75"/>
      <c r="R56" s="75"/>
      <c r="S56" s="75"/>
      <c r="T56" s="86"/>
      <c r="U56" s="86"/>
      <c r="V56" s="86"/>
      <c r="W56" s="86"/>
      <c r="X56" s="72"/>
      <c r="Y56" s="72"/>
      <c r="Z56" s="72"/>
      <c r="AA56" s="72"/>
      <c r="AB56" s="72"/>
      <c r="AC56" s="72">
        <v>1.9</v>
      </c>
      <c r="AD56" s="77"/>
      <c r="AE56" s="72"/>
      <c r="AF56" s="72"/>
      <c r="AG56" s="72"/>
      <c r="AH56" s="72"/>
    </row>
    <row r="57" spans="1:34" x14ac:dyDescent="0.35">
      <c r="A57" s="71">
        <f t="shared" si="10"/>
        <v>56</v>
      </c>
      <c r="B57" s="72"/>
      <c r="C57" s="72"/>
      <c r="D57" s="72"/>
      <c r="E57" s="72"/>
      <c r="F57" s="72"/>
      <c r="G57" s="72"/>
      <c r="H57" s="72"/>
      <c r="I57" s="72"/>
      <c r="J57" s="73"/>
      <c r="K57" s="74"/>
      <c r="L57" s="74"/>
      <c r="M57" s="74"/>
      <c r="N57" s="74"/>
      <c r="O57" s="74"/>
      <c r="P57" s="75"/>
      <c r="Q57" s="75"/>
      <c r="R57" s="75"/>
      <c r="S57" s="75"/>
      <c r="T57" s="86"/>
      <c r="U57" s="86"/>
      <c r="V57" s="86"/>
      <c r="W57" s="86"/>
      <c r="X57" s="72"/>
      <c r="Y57" s="72"/>
      <c r="Z57" s="72"/>
      <c r="AA57" s="72"/>
      <c r="AB57" s="72"/>
      <c r="AC57" s="72"/>
      <c r="AD57" s="77"/>
      <c r="AE57" s="72"/>
      <c r="AF57" s="72"/>
      <c r="AG57" s="72"/>
      <c r="AH57" s="72"/>
    </row>
    <row r="58" spans="1:34" s="101" customFormat="1" ht="15" customHeight="1" x14ac:dyDescent="0.35">
      <c r="A58" s="71">
        <f t="shared" si="10"/>
        <v>57</v>
      </c>
      <c r="B58" s="98">
        <v>1.5</v>
      </c>
      <c r="C58" s="179" t="s">
        <v>4368</v>
      </c>
      <c r="D58" s="179"/>
      <c r="E58" s="179"/>
      <c r="F58" s="179"/>
      <c r="G58" s="179"/>
      <c r="H58" s="98"/>
      <c r="I58" s="98"/>
      <c r="J58" s="100"/>
      <c r="K58" s="88">
        <f>IF(Sheet2!C5="COTS/SaaS",Sheet1!D4,Sheet1!C3)</f>
        <v>0.05</v>
      </c>
      <c r="L58" s="88">
        <f>SUM(L85:L96)</f>
        <v>0.11000000000000001</v>
      </c>
      <c r="M58" s="88"/>
      <c r="N58" s="88"/>
      <c r="O58" s="88"/>
      <c r="P58" s="75">
        <f>((Sheet2!$C$2*40)*K58)</f>
        <v>78</v>
      </c>
      <c r="Q58" s="75"/>
      <c r="R58" s="75"/>
      <c r="S58" s="75"/>
      <c r="T58" s="76">
        <f>P58*Sheet2!$C$4</f>
        <v>7800</v>
      </c>
      <c r="U58" s="76"/>
      <c r="V58" s="76"/>
      <c r="W58" s="76"/>
      <c r="X58" s="98">
        <f>IF(ISBLANK(P58),IF(ISBLANK(Q58),IF(ISBLANK(R58),IF(ISBLANK(S58),"Error",S58),R58),Q58),P58)/6</f>
        <v>13</v>
      </c>
      <c r="Y58" s="98"/>
      <c r="Z58" s="98"/>
      <c r="AA58" s="98"/>
      <c r="AB58" s="98"/>
      <c r="AC58" s="98"/>
      <c r="AD58" s="98">
        <f>ROUNDUP(X58,1)</f>
        <v>13</v>
      </c>
      <c r="AE58" s="98">
        <v>51</v>
      </c>
      <c r="AF58" s="98">
        <f>IF(ISBLANK(AE58),,WORKDAY(VLOOKUP(AE58,$A$2:$AG$771,26),0))</f>
        <v>0</v>
      </c>
      <c r="AG58" s="98">
        <f>WORKDAY(AF58,X58)</f>
        <v>18</v>
      </c>
      <c r="AH58" s="98"/>
    </row>
    <row r="59" spans="1:34" s="101" customFormat="1" ht="15" customHeight="1" x14ac:dyDescent="0.35">
      <c r="A59" s="71">
        <f t="shared" si="10"/>
        <v>58</v>
      </c>
      <c r="B59" s="98"/>
      <c r="C59" s="99" t="s">
        <v>1287</v>
      </c>
      <c r="D59" s="152" t="s">
        <v>4369</v>
      </c>
      <c r="E59" s="153"/>
      <c r="F59" s="153"/>
      <c r="G59" s="154"/>
      <c r="H59" s="98"/>
      <c r="I59" s="98"/>
      <c r="J59" s="100"/>
      <c r="K59" s="88"/>
      <c r="L59" s="88"/>
      <c r="M59" s="88"/>
      <c r="N59" s="88"/>
      <c r="O59" s="88"/>
      <c r="P59" s="75"/>
      <c r="Q59" s="75">
        <f>($P$18*L59)</f>
        <v>0</v>
      </c>
      <c r="R59" s="75"/>
      <c r="S59" s="75"/>
      <c r="T59" s="76"/>
      <c r="U59" s="76"/>
      <c r="V59" s="76"/>
      <c r="W59" s="76"/>
      <c r="X59" s="98"/>
      <c r="Y59" s="98"/>
      <c r="Z59" s="98"/>
      <c r="AA59" s="98"/>
      <c r="AB59" s="98"/>
      <c r="AC59" s="98"/>
      <c r="AD59" s="98"/>
      <c r="AE59" s="98"/>
      <c r="AF59" s="98"/>
      <c r="AG59" s="98"/>
      <c r="AH59" s="98"/>
    </row>
    <row r="60" spans="1:34" s="101" customFormat="1" ht="15" customHeight="1" x14ac:dyDescent="0.35">
      <c r="A60" s="71">
        <f t="shared" si="10"/>
        <v>59</v>
      </c>
      <c r="B60" s="98"/>
      <c r="C60" s="99" t="s">
        <v>1296</v>
      </c>
      <c r="D60" s="152" t="s">
        <v>4364</v>
      </c>
      <c r="E60" s="153"/>
      <c r="F60" s="153"/>
      <c r="G60" s="154"/>
      <c r="H60" s="98"/>
      <c r="I60" s="98"/>
      <c r="J60" s="100"/>
      <c r="K60" s="88"/>
      <c r="L60" s="88"/>
      <c r="M60" s="88"/>
      <c r="N60" s="88"/>
      <c r="O60" s="88"/>
      <c r="P60" s="75"/>
      <c r="Q60" s="75"/>
      <c r="R60" s="75"/>
      <c r="S60" s="75"/>
      <c r="T60" s="76"/>
      <c r="U60" s="76"/>
      <c r="V60" s="76"/>
      <c r="W60" s="76"/>
      <c r="X60" s="98"/>
      <c r="Y60" s="98"/>
      <c r="Z60" s="98"/>
      <c r="AA60" s="98"/>
      <c r="AB60" s="98"/>
      <c r="AC60" s="98"/>
      <c r="AD60" s="98"/>
      <c r="AE60" s="98"/>
      <c r="AF60" s="98"/>
      <c r="AG60" s="98"/>
      <c r="AH60" s="98"/>
    </row>
    <row r="61" spans="1:34" s="101" customFormat="1" ht="15" customHeight="1" x14ac:dyDescent="0.35">
      <c r="A61" s="71">
        <f t="shared" si="10"/>
        <v>60</v>
      </c>
      <c r="B61" s="98"/>
      <c r="C61" s="99" t="s">
        <v>1298</v>
      </c>
      <c r="D61" s="152" t="s">
        <v>4365</v>
      </c>
      <c r="E61" s="153"/>
      <c r="F61" s="153"/>
      <c r="G61" s="154"/>
      <c r="H61" s="98"/>
      <c r="I61" s="98"/>
      <c r="J61" s="100"/>
      <c r="K61" s="88"/>
      <c r="L61" s="88"/>
      <c r="M61" s="88"/>
      <c r="N61" s="88"/>
      <c r="O61" s="88"/>
      <c r="P61" s="75"/>
      <c r="Q61" s="75"/>
      <c r="R61" s="75"/>
      <c r="S61" s="75"/>
      <c r="T61" s="76"/>
      <c r="U61" s="76"/>
      <c r="V61" s="76"/>
      <c r="W61" s="76"/>
      <c r="X61" s="98"/>
      <c r="Y61" s="98"/>
      <c r="Z61" s="98"/>
      <c r="AA61" s="98"/>
      <c r="AB61" s="98"/>
      <c r="AC61" s="98"/>
      <c r="AD61" s="98"/>
      <c r="AE61" s="98"/>
      <c r="AF61" s="98"/>
      <c r="AG61" s="98"/>
      <c r="AH61" s="98"/>
    </row>
    <row r="62" spans="1:34" s="101" customFormat="1" ht="15" customHeight="1" x14ac:dyDescent="0.35">
      <c r="A62" s="71">
        <f t="shared" si="10"/>
        <v>61</v>
      </c>
      <c r="B62" s="98"/>
      <c r="C62" s="98" t="s">
        <v>1300</v>
      </c>
      <c r="D62" s="183" t="s">
        <v>4370</v>
      </c>
      <c r="E62" s="184"/>
      <c r="F62" s="184"/>
      <c r="G62" s="185"/>
      <c r="H62" s="98"/>
      <c r="I62" s="98"/>
      <c r="J62" s="100"/>
      <c r="K62" s="88"/>
      <c r="L62" s="88"/>
      <c r="M62" s="88"/>
      <c r="N62" s="88"/>
      <c r="O62" s="88"/>
      <c r="P62" s="75"/>
      <c r="Q62" s="75"/>
      <c r="R62" s="75"/>
      <c r="S62" s="75"/>
      <c r="T62" s="76"/>
      <c r="U62" s="76"/>
      <c r="V62" s="76"/>
      <c r="W62" s="76"/>
      <c r="X62" s="98"/>
      <c r="Y62" s="98"/>
      <c r="Z62" s="98"/>
      <c r="AA62" s="98"/>
      <c r="AB62" s="98"/>
      <c r="AC62" s="98"/>
      <c r="AD62" s="98"/>
      <c r="AE62" s="98"/>
      <c r="AF62" s="98"/>
      <c r="AG62" s="98"/>
      <c r="AH62" s="98"/>
    </row>
    <row r="63" spans="1:34" s="101" customFormat="1" ht="15" customHeight="1" x14ac:dyDescent="0.35">
      <c r="A63" s="71">
        <f t="shared" si="10"/>
        <v>62</v>
      </c>
      <c r="B63" s="98"/>
      <c r="C63" s="98" t="s">
        <v>1296</v>
      </c>
      <c r="D63" s="160" t="s">
        <v>4387</v>
      </c>
      <c r="E63" s="161"/>
      <c r="F63" s="161"/>
      <c r="G63" s="162"/>
      <c r="H63" s="98"/>
      <c r="I63" s="98"/>
      <c r="J63" s="100"/>
      <c r="K63" s="88"/>
      <c r="L63" s="88"/>
      <c r="M63" s="88"/>
      <c r="N63" s="88"/>
      <c r="O63" s="88"/>
      <c r="P63" s="75"/>
      <c r="Q63" s="75"/>
      <c r="R63" s="75"/>
      <c r="S63" s="75"/>
      <c r="T63" s="76"/>
      <c r="U63" s="76"/>
      <c r="V63" s="76"/>
      <c r="W63" s="76"/>
      <c r="X63" s="98"/>
      <c r="Y63" s="98"/>
      <c r="Z63" s="98"/>
      <c r="AA63" s="98"/>
      <c r="AB63" s="98"/>
      <c r="AC63" s="98"/>
      <c r="AD63" s="98"/>
      <c r="AE63" s="98"/>
      <c r="AF63" s="98"/>
      <c r="AG63" s="98"/>
      <c r="AH63" s="98"/>
    </row>
    <row r="64" spans="1:34" s="101" customFormat="1" ht="15" customHeight="1" x14ac:dyDescent="0.35">
      <c r="A64" s="71">
        <f t="shared" si="10"/>
        <v>63</v>
      </c>
      <c r="B64" s="98"/>
      <c r="C64" s="98" t="s">
        <v>1298</v>
      </c>
      <c r="D64" s="160" t="s">
        <v>4388</v>
      </c>
      <c r="E64" s="161"/>
      <c r="F64" s="161"/>
      <c r="G64" s="162"/>
      <c r="H64" s="98"/>
      <c r="I64" s="98"/>
      <c r="J64" s="100"/>
      <c r="K64" s="88"/>
      <c r="L64" s="88"/>
      <c r="M64" s="88"/>
      <c r="N64" s="88"/>
      <c r="O64" s="88"/>
      <c r="P64" s="75"/>
      <c r="Q64" s="75"/>
      <c r="R64" s="75"/>
      <c r="S64" s="75"/>
      <c r="T64" s="76"/>
      <c r="U64" s="76"/>
      <c r="V64" s="76"/>
      <c r="W64" s="76"/>
      <c r="X64" s="98"/>
      <c r="Y64" s="98"/>
      <c r="Z64" s="98"/>
      <c r="AA64" s="98"/>
      <c r="AB64" s="98"/>
      <c r="AC64" s="98"/>
      <c r="AD64" s="98"/>
      <c r="AE64" s="98"/>
      <c r="AF64" s="98"/>
      <c r="AG64" s="98"/>
      <c r="AH64" s="98"/>
    </row>
    <row r="65" spans="1:34" s="101" customFormat="1" ht="15" customHeight="1" x14ac:dyDescent="0.35">
      <c r="A65" s="71">
        <f t="shared" si="10"/>
        <v>64</v>
      </c>
      <c r="B65" s="98"/>
      <c r="C65" s="98" t="s">
        <v>1300</v>
      </c>
      <c r="D65" s="183" t="s">
        <v>4371</v>
      </c>
      <c r="E65" s="184"/>
      <c r="F65" s="184"/>
      <c r="G65" s="185"/>
      <c r="H65" s="98"/>
      <c r="I65" s="98"/>
      <c r="J65" s="100"/>
      <c r="K65" s="88"/>
      <c r="L65" s="88"/>
      <c r="M65" s="88"/>
      <c r="N65" s="88"/>
      <c r="O65" s="88"/>
      <c r="P65" s="75"/>
      <c r="Q65" s="75"/>
      <c r="R65" s="75"/>
      <c r="S65" s="75"/>
      <c r="T65" s="76"/>
      <c r="U65" s="76"/>
      <c r="V65" s="76"/>
      <c r="W65" s="76"/>
      <c r="X65" s="98"/>
      <c r="Y65" s="98"/>
      <c r="Z65" s="98"/>
      <c r="AA65" s="98"/>
      <c r="AB65" s="98"/>
      <c r="AC65" s="98"/>
      <c r="AD65" s="98"/>
      <c r="AE65" s="98"/>
      <c r="AF65" s="98"/>
      <c r="AG65" s="98"/>
      <c r="AH65" s="98"/>
    </row>
    <row r="66" spans="1:34" s="101" customFormat="1" ht="15" customHeight="1" x14ac:dyDescent="0.35">
      <c r="A66" s="71">
        <f t="shared" si="10"/>
        <v>65</v>
      </c>
      <c r="B66" s="98"/>
      <c r="C66" s="98" t="s">
        <v>1298</v>
      </c>
      <c r="D66" s="156" t="s">
        <v>4372</v>
      </c>
      <c r="E66" s="156"/>
      <c r="F66" s="156"/>
      <c r="G66" s="156"/>
      <c r="H66" s="98"/>
      <c r="I66" s="98"/>
      <c r="J66" s="100"/>
      <c r="K66" s="88"/>
      <c r="L66" s="88"/>
      <c r="M66" s="88"/>
      <c r="N66" s="88"/>
      <c r="O66" s="88"/>
      <c r="P66" s="75"/>
      <c r="Q66" s="75"/>
      <c r="R66" s="75"/>
      <c r="S66" s="75"/>
      <c r="T66" s="76"/>
      <c r="U66" s="76"/>
      <c r="V66" s="76"/>
      <c r="W66" s="76"/>
      <c r="X66" s="98"/>
      <c r="Y66" s="98"/>
      <c r="Z66" s="98"/>
      <c r="AA66" s="98"/>
      <c r="AB66" s="98"/>
      <c r="AC66" s="98"/>
      <c r="AD66" s="98"/>
      <c r="AE66" s="98"/>
      <c r="AF66" s="98"/>
      <c r="AG66" s="98"/>
      <c r="AH66" s="98"/>
    </row>
    <row r="67" spans="1:34" s="101" customFormat="1" ht="15" customHeight="1" x14ac:dyDescent="0.35">
      <c r="A67" s="71">
        <f t="shared" si="10"/>
        <v>66</v>
      </c>
      <c r="B67" s="98"/>
      <c r="C67" s="98" t="s">
        <v>1300</v>
      </c>
      <c r="D67" s="156" t="s">
        <v>4373</v>
      </c>
      <c r="E67" s="156"/>
      <c r="F67" s="156"/>
      <c r="G67" s="156"/>
      <c r="H67" s="98"/>
      <c r="I67" s="98"/>
      <c r="J67" s="100"/>
      <c r="K67" s="88"/>
      <c r="L67" s="88"/>
      <c r="M67" s="88"/>
      <c r="N67" s="88"/>
      <c r="O67" s="88"/>
      <c r="P67" s="75"/>
      <c r="Q67" s="75"/>
      <c r="R67" s="75"/>
      <c r="S67" s="75"/>
      <c r="T67" s="76"/>
      <c r="U67" s="76"/>
      <c r="V67" s="76"/>
      <c r="W67" s="76"/>
      <c r="X67" s="98"/>
      <c r="Y67" s="98"/>
      <c r="Z67" s="98"/>
      <c r="AA67" s="98"/>
      <c r="AB67" s="98"/>
      <c r="AC67" s="98"/>
      <c r="AD67" s="98"/>
      <c r="AE67" s="98"/>
      <c r="AF67" s="98"/>
      <c r="AG67" s="98"/>
      <c r="AH67" s="98"/>
    </row>
    <row r="68" spans="1:34" s="101" customFormat="1" ht="15" customHeight="1" x14ac:dyDescent="0.35">
      <c r="A68" s="71">
        <f t="shared" si="10"/>
        <v>67</v>
      </c>
      <c r="B68" s="98"/>
      <c r="C68" s="98"/>
      <c r="D68" s="105"/>
      <c r="E68" s="99"/>
      <c r="F68" s="99"/>
      <c r="G68" s="99"/>
      <c r="H68" s="98"/>
      <c r="I68" s="98"/>
      <c r="J68" s="100"/>
      <c r="K68" s="88"/>
      <c r="L68" s="88"/>
      <c r="M68" s="88"/>
      <c r="N68" s="88"/>
      <c r="O68" s="88"/>
      <c r="P68" s="75"/>
      <c r="Q68" s="75"/>
      <c r="R68" s="75"/>
      <c r="S68" s="75"/>
      <c r="T68" s="76"/>
      <c r="U68" s="76"/>
      <c r="V68" s="76"/>
      <c r="W68" s="76"/>
      <c r="X68" s="98"/>
      <c r="Y68" s="98"/>
      <c r="Z68" s="98"/>
      <c r="AA68" s="98"/>
      <c r="AB68" s="98"/>
      <c r="AC68" s="98"/>
      <c r="AD68" s="98"/>
      <c r="AE68" s="98"/>
      <c r="AF68" s="98"/>
      <c r="AG68" s="98"/>
      <c r="AH68" s="98"/>
    </row>
    <row r="69" spans="1:34" s="101" customFormat="1" ht="15" customHeight="1" x14ac:dyDescent="0.35">
      <c r="A69" s="71">
        <f t="shared" si="10"/>
        <v>68</v>
      </c>
      <c r="B69" s="98"/>
      <c r="C69" s="98"/>
      <c r="D69" s="102"/>
      <c r="E69" s="103"/>
      <c r="F69" s="103"/>
      <c r="G69" s="104"/>
      <c r="H69" s="98"/>
      <c r="I69" s="98"/>
      <c r="J69" s="100"/>
      <c r="K69" s="88"/>
      <c r="L69" s="88"/>
      <c r="M69" s="88"/>
      <c r="N69" s="88"/>
      <c r="O69" s="88"/>
      <c r="P69" s="75"/>
      <c r="Q69" s="75"/>
      <c r="R69" s="75"/>
      <c r="S69" s="75"/>
      <c r="T69" s="76"/>
      <c r="U69" s="76"/>
      <c r="V69" s="76"/>
      <c r="W69" s="76"/>
      <c r="X69" s="98"/>
      <c r="Y69" s="98"/>
      <c r="Z69" s="98"/>
      <c r="AA69" s="98"/>
      <c r="AB69" s="98"/>
      <c r="AC69" s="98"/>
      <c r="AD69" s="98"/>
      <c r="AE69" s="98"/>
      <c r="AF69" s="98"/>
      <c r="AG69" s="98"/>
      <c r="AH69" s="98"/>
    </row>
    <row r="70" spans="1:34" s="101" customFormat="1" ht="15" customHeight="1" x14ac:dyDescent="0.35">
      <c r="A70" s="71">
        <f t="shared" si="10"/>
        <v>69</v>
      </c>
      <c r="B70" s="98"/>
      <c r="C70" s="98" t="s">
        <v>143</v>
      </c>
      <c r="D70" s="102" t="s">
        <v>4363</v>
      </c>
      <c r="E70" s="103"/>
      <c r="F70" s="103"/>
      <c r="G70" s="104"/>
      <c r="H70" s="98"/>
      <c r="I70" s="98"/>
      <c r="J70" s="100"/>
      <c r="K70" s="88"/>
      <c r="L70" s="88"/>
      <c r="M70" s="88"/>
      <c r="N70" s="88"/>
      <c r="O70" s="88"/>
      <c r="P70" s="75"/>
      <c r="Q70" s="75"/>
      <c r="R70" s="75"/>
      <c r="S70" s="75"/>
      <c r="T70" s="76"/>
      <c r="U70" s="76"/>
      <c r="V70" s="76"/>
      <c r="W70" s="76"/>
      <c r="X70" s="98"/>
      <c r="Y70" s="98"/>
      <c r="Z70" s="98"/>
      <c r="AA70" s="98"/>
      <c r="AB70" s="98"/>
      <c r="AC70" s="98"/>
      <c r="AD70" s="98"/>
      <c r="AE70" s="98"/>
      <c r="AF70" s="98"/>
      <c r="AG70" s="98"/>
      <c r="AH70" s="98"/>
    </row>
    <row r="71" spans="1:34" s="101" customFormat="1" ht="15" customHeight="1" collapsed="1" x14ac:dyDescent="0.35">
      <c r="A71" s="71">
        <f t="shared" si="10"/>
        <v>70</v>
      </c>
      <c r="B71" s="98"/>
      <c r="C71" s="98" t="s">
        <v>127</v>
      </c>
      <c r="D71" s="160" t="s">
        <v>4362</v>
      </c>
      <c r="E71" s="161"/>
      <c r="F71" s="161"/>
      <c r="G71" s="162"/>
      <c r="H71" s="98"/>
      <c r="I71" s="98"/>
      <c r="J71" s="100"/>
      <c r="K71" s="88"/>
      <c r="L71" s="88"/>
      <c r="M71" s="88"/>
      <c r="N71" s="88"/>
      <c r="O71" s="88"/>
      <c r="P71" s="75"/>
      <c r="Q71" s="75"/>
      <c r="R71" s="75"/>
      <c r="S71" s="75"/>
      <c r="T71" s="76"/>
      <c r="U71" s="76"/>
      <c r="V71" s="76"/>
      <c r="W71" s="76"/>
      <c r="X71" s="98"/>
      <c r="Y71" s="98"/>
      <c r="Z71" s="98"/>
      <c r="AA71" s="98"/>
      <c r="AB71" s="98"/>
      <c r="AC71" s="98"/>
      <c r="AD71" s="98"/>
      <c r="AE71" s="98"/>
      <c r="AF71" s="98"/>
      <c r="AG71" s="98"/>
      <c r="AH71" s="98"/>
    </row>
    <row r="72" spans="1:34" s="101" customFormat="1" ht="15" hidden="1" customHeight="1" outlineLevel="1" x14ac:dyDescent="0.35">
      <c r="A72" s="71">
        <f t="shared" si="10"/>
        <v>71</v>
      </c>
      <c r="B72" s="98"/>
      <c r="C72" s="98" t="s">
        <v>129</v>
      </c>
      <c r="D72" s="163" t="s">
        <v>3899</v>
      </c>
      <c r="E72" s="163"/>
      <c r="F72" s="163"/>
      <c r="G72" s="163"/>
      <c r="H72" s="98"/>
      <c r="I72" s="98"/>
      <c r="J72" s="100"/>
      <c r="K72" s="74"/>
      <c r="L72" s="88"/>
      <c r="M72" s="88"/>
      <c r="N72" s="88"/>
      <c r="O72" s="88"/>
      <c r="P72" s="75"/>
      <c r="Q72" s="75"/>
      <c r="R72" s="75"/>
      <c r="S72" s="75"/>
      <c r="T72" s="76"/>
      <c r="U72" s="76"/>
      <c r="V72" s="76"/>
      <c r="W72" s="76"/>
      <c r="X72" s="98"/>
      <c r="Y72" s="98"/>
      <c r="Z72" s="98"/>
      <c r="AA72" s="98"/>
      <c r="AB72" s="98"/>
      <c r="AC72" s="98"/>
      <c r="AD72" s="98"/>
      <c r="AE72" s="98"/>
      <c r="AF72" s="98"/>
      <c r="AG72" s="98"/>
      <c r="AH72" s="98"/>
    </row>
    <row r="73" spans="1:34" s="101" customFormat="1" ht="15" hidden="1" customHeight="1" outlineLevel="1" collapsed="1" x14ac:dyDescent="0.35">
      <c r="A73" s="71">
        <f t="shared" si="10"/>
        <v>72</v>
      </c>
      <c r="B73" s="98"/>
      <c r="C73" s="98" t="s">
        <v>143</v>
      </c>
      <c r="D73" s="163" t="s">
        <v>3900</v>
      </c>
      <c r="E73" s="163"/>
      <c r="F73" s="163"/>
      <c r="G73" s="163"/>
      <c r="H73" s="98"/>
      <c r="I73" s="98"/>
      <c r="J73" s="100"/>
      <c r="K73" s="74"/>
      <c r="L73" s="88"/>
      <c r="M73" s="88"/>
      <c r="N73" s="88"/>
      <c r="O73" s="88"/>
      <c r="P73" s="75"/>
      <c r="Q73" s="75"/>
      <c r="R73" s="75"/>
      <c r="S73" s="75"/>
      <c r="T73" s="76"/>
      <c r="U73" s="76"/>
      <c r="V73" s="76"/>
      <c r="W73" s="76"/>
      <c r="X73" s="98"/>
      <c r="Y73" s="98"/>
      <c r="Z73" s="98"/>
      <c r="AA73" s="98"/>
      <c r="AB73" s="98"/>
      <c r="AC73" s="98"/>
      <c r="AD73" s="98"/>
      <c r="AE73" s="98"/>
      <c r="AF73" s="98"/>
      <c r="AG73" s="98"/>
      <c r="AH73" s="98"/>
    </row>
    <row r="74" spans="1:34" s="101" customFormat="1" ht="15" hidden="1" customHeight="1" outlineLevel="5" x14ac:dyDescent="0.35">
      <c r="A74" s="71">
        <f t="shared" si="10"/>
        <v>73</v>
      </c>
      <c r="B74" s="98"/>
      <c r="C74" s="98"/>
      <c r="D74" s="98" t="s">
        <v>131</v>
      </c>
      <c r="E74" s="163" t="s">
        <v>3363</v>
      </c>
      <c r="F74" s="163"/>
      <c r="G74" s="163"/>
      <c r="H74" s="98"/>
      <c r="I74" s="98"/>
      <c r="J74" s="100">
        <f t="shared" ref="J74:J80" si="11">LEN(TRIM(I74))-LEN(SUBSTITUTE(TRIM(I74),",",""))+1</f>
        <v>1</v>
      </c>
      <c r="K74" s="74"/>
      <c r="L74" s="88"/>
      <c r="M74" s="88">
        <v>0.06</v>
      </c>
      <c r="N74" s="88"/>
      <c r="O74" s="88"/>
      <c r="P74" s="75"/>
      <c r="Q74" s="75"/>
      <c r="R74" s="75" t="e">
        <f>#REF!*M74</f>
        <v>#REF!</v>
      </c>
      <c r="S74" s="75"/>
      <c r="T74" s="76"/>
      <c r="U74" s="76"/>
      <c r="V74" s="76" t="e">
        <f>R74*Sheet2!$C$4</f>
        <v>#REF!</v>
      </c>
      <c r="W74" s="76"/>
      <c r="X74" s="98" t="e">
        <f t="shared" ref="X74:X96" si="12">IF(ISBLANK(P74),IF(ISBLANK(Q74),IF(ISBLANK(R74),IF(ISBLANK(S74),"Error",S74),R74),Q74),P74)/6</f>
        <v>#REF!</v>
      </c>
      <c r="Y74" s="98"/>
      <c r="Z74" s="98"/>
      <c r="AA74" s="98"/>
      <c r="AB74" s="98"/>
      <c r="AC74" s="98"/>
      <c r="AD74" s="98" t="e">
        <f t="shared" ref="AD74:AD96" si="13">ROUNDUP(X74,1)</f>
        <v>#REF!</v>
      </c>
      <c r="AE74" s="98">
        <v>42</v>
      </c>
      <c r="AF74" s="98">
        <f t="shared" ref="AF74:AF96" si="14">IF(ISBLANK(AE74),,WORKDAY(VLOOKUP(AE74,$A$2:$AG$771,26),0))</f>
        <v>0</v>
      </c>
      <c r="AG74" s="98" t="e">
        <f t="shared" ref="AG74:AG80" si="15">(WORKDAY(AF74,AD74))</f>
        <v>#REF!</v>
      </c>
      <c r="AH74" s="98"/>
    </row>
    <row r="75" spans="1:34" s="101" customFormat="1" ht="15" hidden="1" customHeight="1" outlineLevel="5" x14ac:dyDescent="0.35">
      <c r="A75" s="71">
        <f t="shared" si="10"/>
        <v>74</v>
      </c>
      <c r="B75" s="98"/>
      <c r="C75" s="98"/>
      <c r="D75" s="98" t="s">
        <v>133</v>
      </c>
      <c r="E75" s="163" t="s">
        <v>3364</v>
      </c>
      <c r="F75" s="163"/>
      <c r="G75" s="163"/>
      <c r="H75" s="98"/>
      <c r="I75" s="98" t="s">
        <v>1129</v>
      </c>
      <c r="J75" s="100">
        <f t="shared" si="11"/>
        <v>1</v>
      </c>
      <c r="K75" s="74"/>
      <c r="L75" s="88"/>
      <c r="M75" s="88">
        <v>0.33</v>
      </c>
      <c r="N75" s="88"/>
      <c r="O75" s="88"/>
      <c r="P75" s="75"/>
      <c r="Q75" s="75"/>
      <c r="R75" s="75" t="e">
        <f>#REF!*M75</f>
        <v>#REF!</v>
      </c>
      <c r="S75" s="75"/>
      <c r="T75" s="76"/>
      <c r="U75" s="76"/>
      <c r="V75" s="76" t="e">
        <f>R75*Sheet2!$C$4</f>
        <v>#REF!</v>
      </c>
      <c r="W75" s="76"/>
      <c r="X75" s="98" t="e">
        <f t="shared" si="12"/>
        <v>#REF!</v>
      </c>
      <c r="Y75" s="98"/>
      <c r="Z75" s="98"/>
      <c r="AA75" s="98"/>
      <c r="AB75" s="98"/>
      <c r="AC75" s="98"/>
      <c r="AD75" s="98" t="e">
        <f t="shared" si="13"/>
        <v>#REF!</v>
      </c>
      <c r="AE75" s="98">
        <v>42</v>
      </c>
      <c r="AF75" s="98">
        <f t="shared" si="14"/>
        <v>0</v>
      </c>
      <c r="AG75" s="98" t="e">
        <f t="shared" si="15"/>
        <v>#REF!</v>
      </c>
      <c r="AH75" s="98"/>
    </row>
    <row r="76" spans="1:34" s="101" customFormat="1" ht="15" hidden="1" customHeight="1" outlineLevel="5" x14ac:dyDescent="0.35">
      <c r="A76" s="71">
        <f t="shared" si="10"/>
        <v>75</v>
      </c>
      <c r="B76" s="98"/>
      <c r="C76" s="98"/>
      <c r="D76" s="98" t="s">
        <v>135</v>
      </c>
      <c r="E76" s="163" t="s">
        <v>3365</v>
      </c>
      <c r="F76" s="163"/>
      <c r="G76" s="163"/>
      <c r="H76" s="98"/>
      <c r="I76" s="98" t="s">
        <v>1142</v>
      </c>
      <c r="J76" s="100">
        <f t="shared" si="11"/>
        <v>1</v>
      </c>
      <c r="K76" s="74"/>
      <c r="L76" s="88"/>
      <c r="M76" s="88">
        <v>0.06</v>
      </c>
      <c r="N76" s="88"/>
      <c r="O76" s="88"/>
      <c r="P76" s="75"/>
      <c r="Q76" s="75"/>
      <c r="R76" s="75" t="e">
        <f>#REF!*M76</f>
        <v>#REF!</v>
      </c>
      <c r="S76" s="75"/>
      <c r="T76" s="76"/>
      <c r="U76" s="76"/>
      <c r="V76" s="76" t="e">
        <f>R76*Sheet2!$C$4</f>
        <v>#REF!</v>
      </c>
      <c r="W76" s="76"/>
      <c r="X76" s="98" t="e">
        <f t="shared" si="12"/>
        <v>#REF!</v>
      </c>
      <c r="Y76" s="98"/>
      <c r="Z76" s="98"/>
      <c r="AA76" s="98"/>
      <c r="AB76" s="98"/>
      <c r="AC76" s="98"/>
      <c r="AD76" s="98" t="e">
        <f t="shared" si="13"/>
        <v>#REF!</v>
      </c>
      <c r="AE76" s="98">
        <v>42</v>
      </c>
      <c r="AF76" s="98">
        <f t="shared" si="14"/>
        <v>0</v>
      </c>
      <c r="AG76" s="98" t="e">
        <f t="shared" si="15"/>
        <v>#REF!</v>
      </c>
      <c r="AH76" s="98"/>
    </row>
    <row r="77" spans="1:34" s="101" customFormat="1" ht="15" hidden="1" customHeight="1" outlineLevel="5" x14ac:dyDescent="0.35">
      <c r="A77" s="71">
        <f t="shared" si="10"/>
        <v>76</v>
      </c>
      <c r="B77" s="98"/>
      <c r="C77" s="98"/>
      <c r="D77" s="98" t="s">
        <v>137</v>
      </c>
      <c r="E77" s="163" t="s">
        <v>3366</v>
      </c>
      <c r="F77" s="163"/>
      <c r="G77" s="163"/>
      <c r="H77" s="98"/>
      <c r="I77" s="98" t="s">
        <v>1129</v>
      </c>
      <c r="J77" s="100">
        <f t="shared" si="11"/>
        <v>1</v>
      </c>
      <c r="K77" s="74"/>
      <c r="L77" s="88"/>
      <c r="M77" s="88">
        <v>0.25</v>
      </c>
      <c r="N77" s="88"/>
      <c r="O77" s="88"/>
      <c r="P77" s="75"/>
      <c r="Q77" s="75"/>
      <c r="R77" s="75" t="e">
        <f>#REF!*M77</f>
        <v>#REF!</v>
      </c>
      <c r="S77" s="75"/>
      <c r="T77" s="76"/>
      <c r="U77" s="76"/>
      <c r="V77" s="76" t="e">
        <f>R77*Sheet2!$C$4</f>
        <v>#REF!</v>
      </c>
      <c r="W77" s="76"/>
      <c r="X77" s="98" t="e">
        <f t="shared" si="12"/>
        <v>#REF!</v>
      </c>
      <c r="Y77" s="98"/>
      <c r="Z77" s="98"/>
      <c r="AA77" s="98"/>
      <c r="AB77" s="98"/>
      <c r="AC77" s="98"/>
      <c r="AD77" s="98" t="e">
        <f t="shared" si="13"/>
        <v>#REF!</v>
      </c>
      <c r="AE77" s="98">
        <v>42</v>
      </c>
      <c r="AF77" s="98">
        <f t="shared" si="14"/>
        <v>0</v>
      </c>
      <c r="AG77" s="98" t="e">
        <f t="shared" si="15"/>
        <v>#REF!</v>
      </c>
      <c r="AH77" s="98"/>
    </row>
    <row r="78" spans="1:34" s="101" customFormat="1" ht="15" hidden="1" customHeight="1" outlineLevel="5" x14ac:dyDescent="0.35">
      <c r="A78" s="71">
        <f t="shared" si="10"/>
        <v>77</v>
      </c>
      <c r="B78" s="98"/>
      <c r="C78" s="98"/>
      <c r="D78" s="98" t="s">
        <v>139</v>
      </c>
      <c r="E78" s="163" t="s">
        <v>3367</v>
      </c>
      <c r="F78" s="163"/>
      <c r="G78" s="163"/>
      <c r="H78" s="98"/>
      <c r="I78" s="98" t="s">
        <v>1143</v>
      </c>
      <c r="J78" s="100">
        <f t="shared" si="11"/>
        <v>2</v>
      </c>
      <c r="K78" s="74"/>
      <c r="L78" s="88"/>
      <c r="M78" s="88">
        <v>0.06</v>
      </c>
      <c r="N78" s="88"/>
      <c r="O78" s="88"/>
      <c r="P78" s="75"/>
      <c r="Q78" s="75"/>
      <c r="R78" s="75" t="e">
        <f>#REF!*M78</f>
        <v>#REF!</v>
      </c>
      <c r="S78" s="75"/>
      <c r="T78" s="76"/>
      <c r="U78" s="76"/>
      <c r="V78" s="76" t="e">
        <f>R78*Sheet2!$C$4</f>
        <v>#REF!</v>
      </c>
      <c r="W78" s="76"/>
      <c r="X78" s="98" t="e">
        <f t="shared" si="12"/>
        <v>#REF!</v>
      </c>
      <c r="Y78" s="98"/>
      <c r="Z78" s="98"/>
      <c r="AA78" s="98"/>
      <c r="AB78" s="98"/>
      <c r="AC78" s="98"/>
      <c r="AD78" s="98" t="e">
        <f t="shared" si="13"/>
        <v>#REF!</v>
      </c>
      <c r="AE78" s="98">
        <v>42</v>
      </c>
      <c r="AF78" s="98">
        <f t="shared" si="14"/>
        <v>0</v>
      </c>
      <c r="AG78" s="98" t="e">
        <f t="shared" si="15"/>
        <v>#REF!</v>
      </c>
      <c r="AH78" s="98"/>
    </row>
    <row r="79" spans="1:34" s="101" customFormat="1" ht="15" hidden="1" customHeight="1" outlineLevel="5" x14ac:dyDescent="0.35">
      <c r="A79" s="71">
        <f t="shared" si="10"/>
        <v>78</v>
      </c>
      <c r="B79" s="98"/>
      <c r="C79" s="98"/>
      <c r="D79" s="98" t="s">
        <v>141</v>
      </c>
      <c r="E79" s="163" t="s">
        <v>3368</v>
      </c>
      <c r="F79" s="163"/>
      <c r="G79" s="163"/>
      <c r="H79" s="98"/>
      <c r="I79" s="98"/>
      <c r="J79" s="100">
        <f t="shared" si="11"/>
        <v>1</v>
      </c>
      <c r="K79" s="74"/>
      <c r="L79" s="88"/>
      <c r="M79" s="88">
        <v>0.06</v>
      </c>
      <c r="N79" s="88"/>
      <c r="O79" s="88"/>
      <c r="P79" s="75"/>
      <c r="Q79" s="75"/>
      <c r="R79" s="75" t="e">
        <f>#REF!*M79</f>
        <v>#REF!</v>
      </c>
      <c r="S79" s="75"/>
      <c r="T79" s="76"/>
      <c r="U79" s="76"/>
      <c r="V79" s="76" t="e">
        <f>R79*Sheet2!$C$4</f>
        <v>#REF!</v>
      </c>
      <c r="W79" s="76"/>
      <c r="X79" s="98" t="e">
        <f t="shared" si="12"/>
        <v>#REF!</v>
      </c>
      <c r="Y79" s="98"/>
      <c r="Z79" s="98"/>
      <c r="AA79" s="98"/>
      <c r="AB79" s="98"/>
      <c r="AC79" s="98"/>
      <c r="AD79" s="98" t="e">
        <f t="shared" si="13"/>
        <v>#REF!</v>
      </c>
      <c r="AE79" s="98">
        <v>42</v>
      </c>
      <c r="AF79" s="98">
        <f t="shared" si="14"/>
        <v>0</v>
      </c>
      <c r="AG79" s="98" t="e">
        <f t="shared" si="15"/>
        <v>#REF!</v>
      </c>
      <c r="AH79" s="98"/>
    </row>
    <row r="80" spans="1:34" s="101" customFormat="1" ht="15" hidden="1" customHeight="1" outlineLevel="5" x14ac:dyDescent="0.35">
      <c r="A80" s="71">
        <f t="shared" si="10"/>
        <v>79</v>
      </c>
      <c r="B80" s="98"/>
      <c r="C80" s="98"/>
      <c r="D80" s="98" t="s">
        <v>2505</v>
      </c>
      <c r="E80" s="163" t="s">
        <v>3369</v>
      </c>
      <c r="F80" s="163"/>
      <c r="G80" s="163"/>
      <c r="H80" s="98"/>
      <c r="I80" s="98" t="s">
        <v>1144</v>
      </c>
      <c r="J80" s="100">
        <f t="shared" si="11"/>
        <v>3</v>
      </c>
      <c r="K80" s="74"/>
      <c r="L80" s="88"/>
      <c r="M80" s="88">
        <v>0.06</v>
      </c>
      <c r="N80" s="88"/>
      <c r="O80" s="88"/>
      <c r="P80" s="75"/>
      <c r="Q80" s="75"/>
      <c r="R80" s="75" t="e">
        <f>#REF!*M80</f>
        <v>#REF!</v>
      </c>
      <c r="S80" s="75"/>
      <c r="T80" s="76"/>
      <c r="U80" s="76"/>
      <c r="V80" s="76" t="e">
        <f>R80*Sheet2!$C$4</f>
        <v>#REF!</v>
      </c>
      <c r="W80" s="76"/>
      <c r="X80" s="98" t="e">
        <f t="shared" si="12"/>
        <v>#REF!</v>
      </c>
      <c r="Y80" s="98"/>
      <c r="Z80" s="98"/>
      <c r="AA80" s="98"/>
      <c r="AB80" s="98"/>
      <c r="AC80" s="98"/>
      <c r="AD80" s="98" t="e">
        <f t="shared" si="13"/>
        <v>#REF!</v>
      </c>
      <c r="AE80" s="98">
        <v>42</v>
      </c>
      <c r="AF80" s="98">
        <f t="shared" si="14"/>
        <v>0</v>
      </c>
      <c r="AG80" s="98" t="e">
        <f t="shared" si="15"/>
        <v>#REF!</v>
      </c>
      <c r="AH80" s="98"/>
    </row>
    <row r="81" spans="1:34" s="101" customFormat="1" ht="15" hidden="1" customHeight="1" outlineLevel="1" x14ac:dyDescent="0.35">
      <c r="A81" s="71">
        <f t="shared" si="10"/>
        <v>80</v>
      </c>
      <c r="B81" s="98"/>
      <c r="C81" s="98" t="s">
        <v>143</v>
      </c>
      <c r="D81" s="163" t="s">
        <v>3604</v>
      </c>
      <c r="E81" s="163"/>
      <c r="F81" s="163"/>
      <c r="G81" s="163"/>
      <c r="H81" s="98"/>
      <c r="I81" s="98" t="s">
        <v>1132</v>
      </c>
      <c r="J81" s="100"/>
      <c r="K81" s="74"/>
      <c r="L81" s="88">
        <v>0.2</v>
      </c>
      <c r="M81" s="88">
        <f>SUM(M82:M84)</f>
        <v>1</v>
      </c>
      <c r="N81" s="88"/>
      <c r="O81" s="88"/>
      <c r="P81" s="75"/>
      <c r="Q81" s="75" t="e">
        <f>(#REF!*L81)</f>
        <v>#REF!</v>
      </c>
      <c r="R81" s="75"/>
      <c r="S81" s="75"/>
      <c r="T81" s="76"/>
      <c r="U81" s="76"/>
      <c r="V81" s="76"/>
      <c r="W81" s="76"/>
      <c r="X81" s="98" t="e">
        <f t="shared" si="12"/>
        <v>#REF!</v>
      </c>
      <c r="Y81" s="98"/>
      <c r="Z81" s="98"/>
      <c r="AA81" s="98"/>
      <c r="AB81" s="98"/>
      <c r="AC81" s="98"/>
      <c r="AD81" s="98" t="e">
        <f t="shared" si="13"/>
        <v>#REF!</v>
      </c>
      <c r="AE81" s="98">
        <v>6</v>
      </c>
      <c r="AF81" s="98">
        <f t="shared" si="14"/>
        <v>0</v>
      </c>
      <c r="AG81" s="98" t="e">
        <f>(WORKDAY(AF81,X81))</f>
        <v>#REF!</v>
      </c>
      <c r="AH81" s="98"/>
    </row>
    <row r="82" spans="1:34" s="101" customFormat="1" ht="15" hidden="1" customHeight="1" outlineLevel="2" x14ac:dyDescent="0.35">
      <c r="A82" s="71">
        <f t="shared" si="10"/>
        <v>81</v>
      </c>
      <c r="B82" s="98"/>
      <c r="C82" s="98"/>
      <c r="D82" s="98" t="s">
        <v>3908</v>
      </c>
      <c r="E82" s="163" t="s">
        <v>3114</v>
      </c>
      <c r="F82" s="163"/>
      <c r="G82" s="163"/>
      <c r="H82" s="98"/>
      <c r="I82" s="98"/>
      <c r="J82" s="100"/>
      <c r="K82" s="74"/>
      <c r="L82" s="88"/>
      <c r="M82" s="88">
        <v>0.08</v>
      </c>
      <c r="N82" s="88"/>
      <c r="O82" s="88"/>
      <c r="P82" s="75"/>
      <c r="Q82" s="75"/>
      <c r="R82" s="75" t="e">
        <f>#REF!*M82</f>
        <v>#REF!</v>
      </c>
      <c r="S82" s="75"/>
      <c r="T82" s="76"/>
      <c r="U82" s="76"/>
      <c r="V82" s="76"/>
      <c r="W82" s="76"/>
      <c r="X82" s="98" t="e">
        <f t="shared" si="12"/>
        <v>#REF!</v>
      </c>
      <c r="Y82" s="98"/>
      <c r="Z82" s="98"/>
      <c r="AA82" s="98"/>
      <c r="AB82" s="98"/>
      <c r="AC82" s="98"/>
      <c r="AD82" s="98" t="e">
        <f t="shared" si="13"/>
        <v>#REF!</v>
      </c>
      <c r="AE82" s="98"/>
      <c r="AF82" s="98">
        <f t="shared" si="14"/>
        <v>0</v>
      </c>
      <c r="AG82" s="98"/>
      <c r="AH82" s="98"/>
    </row>
    <row r="83" spans="1:34" s="101" customFormat="1" ht="15" hidden="1" customHeight="1" outlineLevel="2" x14ac:dyDescent="0.35">
      <c r="A83" s="71">
        <f t="shared" si="10"/>
        <v>82</v>
      </c>
      <c r="B83" s="98"/>
      <c r="C83" s="98"/>
      <c r="D83" s="98" t="s">
        <v>3829</v>
      </c>
      <c r="E83" s="163" t="s">
        <v>3605</v>
      </c>
      <c r="F83" s="163"/>
      <c r="G83" s="163"/>
      <c r="H83" s="98"/>
      <c r="I83" s="98"/>
      <c r="J83" s="100"/>
      <c r="K83" s="74"/>
      <c r="L83" s="88"/>
      <c r="M83" s="88">
        <v>0.6</v>
      </c>
      <c r="N83" s="88"/>
      <c r="O83" s="88"/>
      <c r="P83" s="75"/>
      <c r="Q83" s="75"/>
      <c r="R83" s="75" t="e">
        <f>#REF!*M83</f>
        <v>#REF!</v>
      </c>
      <c r="S83" s="75"/>
      <c r="T83" s="76"/>
      <c r="U83" s="76"/>
      <c r="V83" s="76"/>
      <c r="W83" s="76"/>
      <c r="X83" s="98" t="e">
        <f t="shared" si="12"/>
        <v>#REF!</v>
      </c>
      <c r="Y83" s="98"/>
      <c r="Z83" s="98"/>
      <c r="AA83" s="98"/>
      <c r="AB83" s="98"/>
      <c r="AC83" s="98"/>
      <c r="AD83" s="98" t="e">
        <f t="shared" si="13"/>
        <v>#REF!</v>
      </c>
      <c r="AE83" s="98"/>
      <c r="AF83" s="98">
        <f t="shared" si="14"/>
        <v>0</v>
      </c>
      <c r="AG83" s="98"/>
      <c r="AH83" s="98"/>
    </row>
    <row r="84" spans="1:34" s="101" customFormat="1" ht="15" hidden="1" customHeight="1" outlineLevel="2" x14ac:dyDescent="0.35">
      <c r="A84" s="71">
        <f t="shared" si="10"/>
        <v>83</v>
      </c>
      <c r="B84" s="98"/>
      <c r="C84" s="98"/>
      <c r="D84" s="98" t="s">
        <v>3830</v>
      </c>
      <c r="E84" s="163" t="s">
        <v>3606</v>
      </c>
      <c r="F84" s="163"/>
      <c r="G84" s="163"/>
      <c r="H84" s="98"/>
      <c r="I84" s="98"/>
      <c r="J84" s="100"/>
      <c r="K84" s="74"/>
      <c r="L84" s="88"/>
      <c r="M84" s="88">
        <v>0.32</v>
      </c>
      <c r="N84" s="88"/>
      <c r="O84" s="88"/>
      <c r="P84" s="75"/>
      <c r="Q84" s="75"/>
      <c r="R84" s="75" t="e">
        <f>#REF!*M84</f>
        <v>#REF!</v>
      </c>
      <c r="S84" s="75"/>
      <c r="T84" s="76"/>
      <c r="U84" s="76"/>
      <c r="V84" s="76"/>
      <c r="W84" s="76"/>
      <c r="X84" s="98" t="e">
        <f t="shared" si="12"/>
        <v>#REF!</v>
      </c>
      <c r="Y84" s="98"/>
      <c r="Z84" s="98"/>
      <c r="AA84" s="98"/>
      <c r="AB84" s="98"/>
      <c r="AC84" s="98"/>
      <c r="AD84" s="98" t="e">
        <f t="shared" si="13"/>
        <v>#REF!</v>
      </c>
      <c r="AE84" s="98"/>
      <c r="AF84" s="98">
        <f t="shared" si="14"/>
        <v>0</v>
      </c>
      <c r="AG84" s="98"/>
      <c r="AH84" s="98"/>
    </row>
    <row r="85" spans="1:34" s="101" customFormat="1" ht="15" hidden="1" customHeight="1" outlineLevel="1" x14ac:dyDescent="0.35">
      <c r="A85" s="71">
        <f t="shared" si="10"/>
        <v>84</v>
      </c>
      <c r="B85" s="98"/>
      <c r="C85" s="98" t="s">
        <v>145</v>
      </c>
      <c r="D85" s="163" t="s">
        <v>3378</v>
      </c>
      <c r="E85" s="163"/>
      <c r="F85" s="163"/>
      <c r="G85" s="163"/>
      <c r="H85" s="98"/>
      <c r="I85" s="98"/>
      <c r="J85" s="100"/>
      <c r="K85" s="74"/>
      <c r="L85" s="88">
        <v>0.01</v>
      </c>
      <c r="M85" s="88"/>
      <c r="N85" s="88"/>
      <c r="O85" s="88"/>
      <c r="P85" s="75"/>
      <c r="Q85" s="75" t="e">
        <f>(#REF!*L85)</f>
        <v>#REF!</v>
      </c>
      <c r="R85" s="75"/>
      <c r="S85" s="75"/>
      <c r="T85" s="76"/>
      <c r="U85" s="76"/>
      <c r="V85" s="76"/>
      <c r="W85" s="76"/>
      <c r="X85" s="98" t="e">
        <f t="shared" si="12"/>
        <v>#REF!</v>
      </c>
      <c r="Y85" s="98"/>
      <c r="Z85" s="98"/>
      <c r="AA85" s="98"/>
      <c r="AB85" s="98"/>
      <c r="AC85" s="98"/>
      <c r="AD85" s="98" t="e">
        <f t="shared" si="13"/>
        <v>#REF!</v>
      </c>
      <c r="AE85" s="98">
        <v>51</v>
      </c>
      <c r="AF85" s="98">
        <f t="shared" si="14"/>
        <v>0</v>
      </c>
      <c r="AG85" s="98" t="e">
        <f>WORKDAY(AF85,X85)</f>
        <v>#REF!</v>
      </c>
      <c r="AH85" s="98"/>
    </row>
    <row r="86" spans="1:34" s="101" customFormat="1" ht="15" hidden="1" customHeight="1" outlineLevel="1" x14ac:dyDescent="0.35">
      <c r="A86" s="71">
        <f t="shared" si="10"/>
        <v>85</v>
      </c>
      <c r="B86" s="98"/>
      <c r="C86" s="98" t="s">
        <v>220</v>
      </c>
      <c r="D86" s="163" t="s">
        <v>4304</v>
      </c>
      <c r="E86" s="163"/>
      <c r="F86" s="163"/>
      <c r="G86" s="163"/>
      <c r="H86" s="98"/>
      <c r="I86" s="98" t="s">
        <v>1160</v>
      </c>
      <c r="J86" s="100"/>
      <c r="K86" s="74"/>
      <c r="L86" s="88">
        <v>0.05</v>
      </c>
      <c r="M86" s="88"/>
      <c r="N86" s="88"/>
      <c r="O86" s="88"/>
      <c r="P86" s="75"/>
      <c r="Q86" s="75" t="e">
        <f>(#REF!*L86)</f>
        <v>#REF!</v>
      </c>
      <c r="R86" s="75"/>
      <c r="S86" s="75"/>
      <c r="T86" s="76"/>
      <c r="U86" s="76"/>
      <c r="V86" s="76"/>
      <c r="W86" s="76"/>
      <c r="X86" s="98" t="e">
        <f t="shared" si="12"/>
        <v>#REF!</v>
      </c>
      <c r="Y86" s="98"/>
      <c r="Z86" s="98"/>
      <c r="AA86" s="98"/>
      <c r="AB86" s="98"/>
      <c r="AC86" s="98"/>
      <c r="AD86" s="98" t="e">
        <f t="shared" si="13"/>
        <v>#REF!</v>
      </c>
      <c r="AE86" s="98">
        <v>67</v>
      </c>
      <c r="AF86" s="98">
        <f t="shared" si="14"/>
        <v>0</v>
      </c>
      <c r="AG86" s="98" t="e">
        <f>WORKDAY(AF86,X86)</f>
        <v>#REF!</v>
      </c>
      <c r="AH86" s="98"/>
    </row>
    <row r="87" spans="1:34" s="101" customFormat="1" ht="15" hidden="1" customHeight="1" outlineLevel="1" x14ac:dyDescent="0.35">
      <c r="A87" s="71">
        <f t="shared" si="10"/>
        <v>86</v>
      </c>
      <c r="B87" s="98"/>
      <c r="C87" s="98" t="s">
        <v>246</v>
      </c>
      <c r="D87" s="163" t="s">
        <v>3563</v>
      </c>
      <c r="E87" s="163"/>
      <c r="F87" s="163"/>
      <c r="G87" s="163"/>
      <c r="H87" s="98"/>
      <c r="I87" s="98"/>
      <c r="J87" s="100"/>
      <c r="K87" s="74"/>
      <c r="L87" s="88">
        <v>0.05</v>
      </c>
      <c r="M87" s="88">
        <f>SUM(M88:M96)</f>
        <v>0.44999999999999996</v>
      </c>
      <c r="N87" s="88"/>
      <c r="O87" s="88"/>
      <c r="P87" s="75"/>
      <c r="Q87" s="75" t="e">
        <f>(#REF!*L87)</f>
        <v>#REF!</v>
      </c>
      <c r="R87" s="75"/>
      <c r="S87" s="75"/>
      <c r="T87" s="76"/>
      <c r="U87" s="76"/>
      <c r="V87" s="76"/>
      <c r="W87" s="76"/>
      <c r="X87" s="98" t="e">
        <f t="shared" si="12"/>
        <v>#REF!</v>
      </c>
      <c r="Y87" s="98"/>
      <c r="Z87" s="98"/>
      <c r="AA87" s="98"/>
      <c r="AB87" s="98"/>
      <c r="AC87" s="98"/>
      <c r="AD87" s="98" t="e">
        <f t="shared" si="13"/>
        <v>#REF!</v>
      </c>
      <c r="AE87" s="98">
        <v>51</v>
      </c>
      <c r="AF87" s="98">
        <f t="shared" si="14"/>
        <v>0</v>
      </c>
      <c r="AG87" s="98" t="e">
        <f>WORKDAY(AF87,X87)</f>
        <v>#REF!</v>
      </c>
      <c r="AH87" s="98"/>
    </row>
    <row r="88" spans="1:34" s="101" customFormat="1" ht="15" hidden="1" customHeight="1" outlineLevel="2" x14ac:dyDescent="0.35">
      <c r="A88" s="71">
        <f t="shared" si="10"/>
        <v>87</v>
      </c>
      <c r="B88" s="98"/>
      <c r="C88" s="98"/>
      <c r="D88" s="98" t="s">
        <v>1241</v>
      </c>
      <c r="E88" s="163" t="s">
        <v>3496</v>
      </c>
      <c r="F88" s="163"/>
      <c r="G88" s="163"/>
      <c r="H88" s="98"/>
      <c r="I88" s="98" t="s">
        <v>1172</v>
      </c>
      <c r="J88" s="100"/>
      <c r="K88" s="74"/>
      <c r="L88" s="88"/>
      <c r="M88" s="88">
        <v>0.05</v>
      </c>
      <c r="N88" s="88"/>
      <c r="O88" s="88"/>
      <c r="P88" s="75"/>
      <c r="Q88" s="75"/>
      <c r="R88" s="75" t="e">
        <f>#REF!*M88</f>
        <v>#REF!</v>
      </c>
      <c r="S88" s="75"/>
      <c r="T88" s="76"/>
      <c r="U88" s="76"/>
      <c r="V88" s="76"/>
      <c r="W88" s="76"/>
      <c r="X88" s="98" t="e">
        <f t="shared" si="12"/>
        <v>#REF!</v>
      </c>
      <c r="Y88" s="98"/>
      <c r="Z88" s="98"/>
      <c r="AA88" s="98"/>
      <c r="AB88" s="98"/>
      <c r="AC88" s="98"/>
      <c r="AD88" s="98" t="e">
        <f t="shared" si="13"/>
        <v>#REF!</v>
      </c>
      <c r="AE88" s="98"/>
      <c r="AF88" s="98">
        <f t="shared" si="14"/>
        <v>0</v>
      </c>
      <c r="AG88" s="98" t="e">
        <f>#REF!</f>
        <v>#REF!</v>
      </c>
      <c r="AH88" s="98"/>
    </row>
    <row r="89" spans="1:34" s="101" customFormat="1" ht="15" hidden="1" customHeight="1" outlineLevel="2" x14ac:dyDescent="0.35">
      <c r="A89" s="71">
        <f t="shared" si="10"/>
        <v>88</v>
      </c>
      <c r="B89" s="98"/>
      <c r="C89" s="98"/>
      <c r="D89" s="98" t="s">
        <v>1242</v>
      </c>
      <c r="E89" s="163" t="s">
        <v>3497</v>
      </c>
      <c r="F89" s="163"/>
      <c r="G89" s="163"/>
      <c r="H89" s="98"/>
      <c r="I89" s="98" t="s">
        <v>1139</v>
      </c>
      <c r="J89" s="100"/>
      <c r="K89" s="74"/>
      <c r="L89" s="88"/>
      <c r="M89" s="88">
        <v>0.05</v>
      </c>
      <c r="N89" s="88"/>
      <c r="O89" s="88"/>
      <c r="P89" s="75"/>
      <c r="Q89" s="75"/>
      <c r="R89" s="75" t="e">
        <f>#REF!*M89</f>
        <v>#REF!</v>
      </c>
      <c r="S89" s="75"/>
      <c r="T89" s="76"/>
      <c r="U89" s="76"/>
      <c r="V89" s="76"/>
      <c r="W89" s="76"/>
      <c r="X89" s="98" t="e">
        <f t="shared" si="12"/>
        <v>#REF!</v>
      </c>
      <c r="Y89" s="98"/>
      <c r="Z89" s="98"/>
      <c r="AA89" s="98"/>
      <c r="AB89" s="98"/>
      <c r="AC89" s="98"/>
      <c r="AD89" s="98" t="e">
        <f t="shared" si="13"/>
        <v>#REF!</v>
      </c>
      <c r="AE89" s="98"/>
      <c r="AF89" s="98">
        <f t="shared" si="14"/>
        <v>0</v>
      </c>
      <c r="AG89" s="98" t="e">
        <f>#REF!</f>
        <v>#REF!</v>
      </c>
      <c r="AH89" s="98"/>
    </row>
    <row r="90" spans="1:34" s="101" customFormat="1" ht="15" hidden="1" customHeight="1" outlineLevel="2" x14ac:dyDescent="0.35">
      <c r="A90" s="71">
        <f t="shared" si="10"/>
        <v>89</v>
      </c>
      <c r="B90" s="98"/>
      <c r="C90" s="98"/>
      <c r="D90" s="98" t="s">
        <v>1243</v>
      </c>
      <c r="E90" s="163" t="s">
        <v>3363</v>
      </c>
      <c r="F90" s="163"/>
      <c r="G90" s="163"/>
      <c r="H90" s="98"/>
      <c r="I90" s="98"/>
      <c r="J90" s="100"/>
      <c r="K90" s="74"/>
      <c r="L90" s="88"/>
      <c r="M90" s="88">
        <v>0.05</v>
      </c>
      <c r="N90" s="88"/>
      <c r="O90" s="88"/>
      <c r="P90" s="75"/>
      <c r="Q90" s="75"/>
      <c r="R90" s="75" t="e">
        <f>#REF!*M90</f>
        <v>#REF!</v>
      </c>
      <c r="S90" s="75"/>
      <c r="T90" s="76"/>
      <c r="U90" s="76"/>
      <c r="V90" s="76"/>
      <c r="W90" s="76"/>
      <c r="X90" s="98" t="e">
        <f t="shared" si="12"/>
        <v>#REF!</v>
      </c>
      <c r="Y90" s="98"/>
      <c r="Z90" s="98"/>
      <c r="AA90" s="98"/>
      <c r="AB90" s="98"/>
      <c r="AC90" s="98"/>
      <c r="AD90" s="98" t="e">
        <f t="shared" si="13"/>
        <v>#REF!</v>
      </c>
      <c r="AE90" s="98"/>
      <c r="AF90" s="98">
        <f t="shared" si="14"/>
        <v>0</v>
      </c>
      <c r="AG90" s="98" t="e">
        <f>#REF!</f>
        <v>#REF!</v>
      </c>
      <c r="AH90" s="98"/>
    </row>
    <row r="91" spans="1:34" s="101" customFormat="1" ht="15" hidden="1" customHeight="1" outlineLevel="2" x14ac:dyDescent="0.35">
      <c r="A91" s="71">
        <f t="shared" si="10"/>
        <v>90</v>
      </c>
      <c r="B91" s="98"/>
      <c r="C91" s="98"/>
      <c r="D91" s="98" t="s">
        <v>1244</v>
      </c>
      <c r="E91" s="163" t="s">
        <v>3364</v>
      </c>
      <c r="F91" s="163"/>
      <c r="G91" s="163"/>
      <c r="H91" s="98"/>
      <c r="I91" s="98" t="s">
        <v>1129</v>
      </c>
      <c r="J91" s="100"/>
      <c r="K91" s="74"/>
      <c r="L91" s="88"/>
      <c r="M91" s="88">
        <v>0.05</v>
      </c>
      <c r="N91" s="88"/>
      <c r="O91" s="88"/>
      <c r="P91" s="75"/>
      <c r="Q91" s="75"/>
      <c r="R91" s="75" t="e">
        <f>#REF!*M91</f>
        <v>#REF!</v>
      </c>
      <c r="S91" s="75"/>
      <c r="T91" s="76"/>
      <c r="U91" s="76"/>
      <c r="V91" s="76"/>
      <c r="W91" s="76"/>
      <c r="X91" s="98" t="e">
        <f t="shared" si="12"/>
        <v>#REF!</v>
      </c>
      <c r="Y91" s="98"/>
      <c r="Z91" s="98"/>
      <c r="AA91" s="98"/>
      <c r="AB91" s="98"/>
      <c r="AC91" s="98"/>
      <c r="AD91" s="98" t="e">
        <f t="shared" si="13"/>
        <v>#REF!</v>
      </c>
      <c r="AE91" s="98"/>
      <c r="AF91" s="98">
        <f t="shared" si="14"/>
        <v>0</v>
      </c>
      <c r="AG91" s="98" t="e">
        <f>#REF!</f>
        <v>#REF!</v>
      </c>
      <c r="AH91" s="98"/>
    </row>
    <row r="92" spans="1:34" s="101" customFormat="1" ht="15" hidden="1" customHeight="1" outlineLevel="2" x14ac:dyDescent="0.35">
      <c r="A92" s="71">
        <f t="shared" si="10"/>
        <v>91</v>
      </c>
      <c r="B92" s="98"/>
      <c r="C92" s="98"/>
      <c r="D92" s="98" t="s">
        <v>1245</v>
      </c>
      <c r="E92" s="163" t="s">
        <v>3365</v>
      </c>
      <c r="F92" s="163"/>
      <c r="G92" s="163"/>
      <c r="H92" s="98"/>
      <c r="I92" s="98" t="s">
        <v>1142</v>
      </c>
      <c r="J92" s="100"/>
      <c r="K92" s="74"/>
      <c r="L92" s="88"/>
      <c r="M92" s="88">
        <v>0.05</v>
      </c>
      <c r="N92" s="88"/>
      <c r="O92" s="88"/>
      <c r="P92" s="75"/>
      <c r="Q92" s="75"/>
      <c r="R92" s="75" t="e">
        <f>#REF!*M92</f>
        <v>#REF!</v>
      </c>
      <c r="S92" s="75"/>
      <c r="T92" s="76"/>
      <c r="U92" s="76"/>
      <c r="V92" s="76"/>
      <c r="W92" s="76"/>
      <c r="X92" s="98" t="e">
        <f t="shared" si="12"/>
        <v>#REF!</v>
      </c>
      <c r="Y92" s="98"/>
      <c r="Z92" s="98"/>
      <c r="AA92" s="98"/>
      <c r="AB92" s="98"/>
      <c r="AC92" s="98"/>
      <c r="AD92" s="98" t="e">
        <f t="shared" si="13"/>
        <v>#REF!</v>
      </c>
      <c r="AE92" s="98"/>
      <c r="AF92" s="98">
        <f t="shared" si="14"/>
        <v>0</v>
      </c>
      <c r="AG92" s="98" t="e">
        <f>#REF!</f>
        <v>#REF!</v>
      </c>
      <c r="AH92" s="98"/>
    </row>
    <row r="93" spans="1:34" s="101" customFormat="1" ht="15" hidden="1" customHeight="1" outlineLevel="2" x14ac:dyDescent="0.35">
      <c r="A93" s="71">
        <f t="shared" si="10"/>
        <v>92</v>
      </c>
      <c r="B93" s="98"/>
      <c r="C93" s="98"/>
      <c r="D93" s="98" t="s">
        <v>1246</v>
      </c>
      <c r="E93" s="163" t="s">
        <v>3366</v>
      </c>
      <c r="F93" s="163"/>
      <c r="G93" s="163"/>
      <c r="H93" s="98"/>
      <c r="I93" s="98" t="s">
        <v>1129</v>
      </c>
      <c r="J93" s="100"/>
      <c r="K93" s="74"/>
      <c r="L93" s="88"/>
      <c r="M93" s="88">
        <v>0.05</v>
      </c>
      <c r="N93" s="88"/>
      <c r="O93" s="88"/>
      <c r="P93" s="75"/>
      <c r="Q93" s="75"/>
      <c r="R93" s="75" t="e">
        <f>#REF!*M93</f>
        <v>#REF!</v>
      </c>
      <c r="S93" s="75"/>
      <c r="T93" s="76"/>
      <c r="U93" s="76"/>
      <c r="V93" s="76"/>
      <c r="W93" s="76"/>
      <c r="X93" s="98" t="e">
        <f t="shared" si="12"/>
        <v>#REF!</v>
      </c>
      <c r="Y93" s="98"/>
      <c r="Z93" s="98"/>
      <c r="AA93" s="98"/>
      <c r="AB93" s="98"/>
      <c r="AC93" s="98"/>
      <c r="AD93" s="98" t="e">
        <f t="shared" si="13"/>
        <v>#REF!</v>
      </c>
      <c r="AE93" s="98"/>
      <c r="AF93" s="98">
        <f t="shared" si="14"/>
        <v>0</v>
      </c>
      <c r="AG93" s="98" t="e">
        <f>#REF!</f>
        <v>#REF!</v>
      </c>
      <c r="AH93" s="98"/>
    </row>
    <row r="94" spans="1:34" s="101" customFormat="1" ht="15" hidden="1" customHeight="1" outlineLevel="2" x14ac:dyDescent="0.35">
      <c r="A94" s="71">
        <f t="shared" si="10"/>
        <v>93</v>
      </c>
      <c r="B94" s="98"/>
      <c r="C94" s="98"/>
      <c r="D94" s="98" t="s">
        <v>1247</v>
      </c>
      <c r="E94" s="163" t="s">
        <v>3367</v>
      </c>
      <c r="F94" s="163"/>
      <c r="G94" s="163"/>
      <c r="H94" s="98"/>
      <c r="I94" s="98" t="s">
        <v>1143</v>
      </c>
      <c r="J94" s="100"/>
      <c r="K94" s="74"/>
      <c r="L94" s="88"/>
      <c r="M94" s="88">
        <v>0.05</v>
      </c>
      <c r="N94" s="88"/>
      <c r="O94" s="88"/>
      <c r="P94" s="75"/>
      <c r="Q94" s="75"/>
      <c r="R94" s="75" t="e">
        <f>#REF!*M94</f>
        <v>#REF!</v>
      </c>
      <c r="S94" s="75"/>
      <c r="T94" s="76"/>
      <c r="U94" s="76"/>
      <c r="V94" s="76"/>
      <c r="W94" s="76"/>
      <c r="X94" s="98" t="e">
        <f t="shared" si="12"/>
        <v>#REF!</v>
      </c>
      <c r="Y94" s="98"/>
      <c r="Z94" s="98"/>
      <c r="AA94" s="98"/>
      <c r="AB94" s="98"/>
      <c r="AC94" s="98"/>
      <c r="AD94" s="98" t="e">
        <f t="shared" si="13"/>
        <v>#REF!</v>
      </c>
      <c r="AE94" s="98"/>
      <c r="AF94" s="98">
        <f t="shared" si="14"/>
        <v>0</v>
      </c>
      <c r="AG94" s="98" t="e">
        <f>#REF!</f>
        <v>#REF!</v>
      </c>
      <c r="AH94" s="98"/>
    </row>
    <row r="95" spans="1:34" s="101" customFormat="1" ht="15" hidden="1" customHeight="1" outlineLevel="2" x14ac:dyDescent="0.35">
      <c r="A95" s="71">
        <f t="shared" si="10"/>
        <v>94</v>
      </c>
      <c r="B95" s="98"/>
      <c r="C95" s="98"/>
      <c r="D95" s="98" t="s">
        <v>1248</v>
      </c>
      <c r="E95" s="163" t="s">
        <v>3368</v>
      </c>
      <c r="F95" s="163"/>
      <c r="G95" s="163"/>
      <c r="H95" s="98"/>
      <c r="I95" s="98"/>
      <c r="J95" s="100"/>
      <c r="K95" s="74"/>
      <c r="L95" s="88"/>
      <c r="M95" s="88">
        <v>0.05</v>
      </c>
      <c r="N95" s="88"/>
      <c r="O95" s="88"/>
      <c r="P95" s="75"/>
      <c r="Q95" s="75"/>
      <c r="R95" s="75" t="e">
        <f>#REF!*M95</f>
        <v>#REF!</v>
      </c>
      <c r="S95" s="75"/>
      <c r="T95" s="76"/>
      <c r="U95" s="76"/>
      <c r="V95" s="76"/>
      <c r="W95" s="76"/>
      <c r="X95" s="98" t="e">
        <f t="shared" si="12"/>
        <v>#REF!</v>
      </c>
      <c r="Y95" s="98"/>
      <c r="Z95" s="98"/>
      <c r="AA95" s="98"/>
      <c r="AB95" s="98"/>
      <c r="AC95" s="98"/>
      <c r="AD95" s="98" t="e">
        <f t="shared" si="13"/>
        <v>#REF!</v>
      </c>
      <c r="AE95" s="98"/>
      <c r="AF95" s="98">
        <f t="shared" si="14"/>
        <v>0</v>
      </c>
      <c r="AG95" s="98" t="e">
        <f>AG86</f>
        <v>#REF!</v>
      </c>
      <c r="AH95" s="98"/>
    </row>
    <row r="96" spans="1:34" s="101" customFormat="1" ht="15" hidden="1" customHeight="1" outlineLevel="2" x14ac:dyDescent="0.35">
      <c r="A96" s="71">
        <f t="shared" si="10"/>
        <v>95</v>
      </c>
      <c r="B96" s="98"/>
      <c r="C96" s="98"/>
      <c r="D96" s="98" t="s">
        <v>2537</v>
      </c>
      <c r="E96" s="163" t="s">
        <v>3369</v>
      </c>
      <c r="F96" s="163"/>
      <c r="G96" s="163"/>
      <c r="H96" s="98"/>
      <c r="I96" s="98" t="s">
        <v>1144</v>
      </c>
      <c r="J96" s="100"/>
      <c r="K96" s="74"/>
      <c r="L96" s="88"/>
      <c r="M96" s="88">
        <v>0.05</v>
      </c>
      <c r="N96" s="88"/>
      <c r="O96" s="88"/>
      <c r="P96" s="75"/>
      <c r="Q96" s="75"/>
      <c r="R96" s="75" t="e">
        <f>#REF!*M96</f>
        <v>#REF!</v>
      </c>
      <c r="S96" s="75"/>
      <c r="T96" s="76"/>
      <c r="U96" s="76"/>
      <c r="V96" s="76"/>
      <c r="W96" s="76"/>
      <c r="X96" s="98" t="e">
        <f t="shared" si="12"/>
        <v>#REF!</v>
      </c>
      <c r="Y96" s="98"/>
      <c r="Z96" s="98"/>
      <c r="AA96" s="98"/>
      <c r="AB96" s="98"/>
      <c r="AC96" s="98"/>
      <c r="AD96" s="98" t="e">
        <f t="shared" si="13"/>
        <v>#REF!</v>
      </c>
      <c r="AE96" s="98"/>
      <c r="AF96" s="98">
        <f t="shared" si="14"/>
        <v>0</v>
      </c>
      <c r="AG96" s="98" t="e">
        <f>#REF!</f>
        <v>#REF!</v>
      </c>
      <c r="AH96" s="98"/>
    </row>
    <row r="97" spans="1:34" s="101" customFormat="1" ht="15" hidden="1" customHeight="1" outlineLevel="2" x14ac:dyDescent="0.35">
      <c r="A97" s="71">
        <f t="shared" si="10"/>
        <v>96</v>
      </c>
      <c r="B97" s="98"/>
      <c r="C97" s="98" t="s">
        <v>248</v>
      </c>
      <c r="D97" s="163" t="s">
        <v>4020</v>
      </c>
      <c r="E97" s="163"/>
      <c r="F97" s="163"/>
      <c r="G97" s="163"/>
      <c r="H97" s="98"/>
      <c r="I97" s="98"/>
      <c r="J97" s="100"/>
      <c r="K97" s="74"/>
      <c r="L97" s="88"/>
      <c r="M97" s="88"/>
      <c r="N97" s="88"/>
      <c r="O97" s="88"/>
      <c r="P97" s="75"/>
      <c r="Q97" s="75"/>
      <c r="R97" s="75"/>
      <c r="S97" s="75"/>
      <c r="T97" s="76"/>
      <c r="U97" s="76"/>
      <c r="V97" s="76"/>
      <c r="W97" s="76"/>
      <c r="X97" s="98"/>
      <c r="Y97" s="98"/>
      <c r="Z97" s="98"/>
      <c r="AA97" s="98"/>
      <c r="AB97" s="98"/>
      <c r="AC97" s="98"/>
      <c r="AD97" s="98"/>
      <c r="AE97" s="98"/>
      <c r="AF97" s="98"/>
      <c r="AG97" s="98"/>
      <c r="AH97" s="98"/>
    </row>
    <row r="98" spans="1:34" s="101" customFormat="1" ht="15" hidden="1" customHeight="1" outlineLevel="2" x14ac:dyDescent="0.35">
      <c r="A98" s="71">
        <f t="shared" si="10"/>
        <v>97</v>
      </c>
      <c r="B98" s="98"/>
      <c r="C98" s="98"/>
      <c r="D98" s="98" t="s">
        <v>3831</v>
      </c>
      <c r="E98" s="163" t="s">
        <v>3500</v>
      </c>
      <c r="F98" s="163"/>
      <c r="G98" s="163"/>
      <c r="H98" s="98"/>
      <c r="I98" s="98" t="s">
        <v>1145</v>
      </c>
      <c r="J98" s="100"/>
      <c r="K98" s="74"/>
      <c r="L98" s="88"/>
      <c r="M98" s="88">
        <v>0.05</v>
      </c>
      <c r="N98" s="88"/>
      <c r="O98" s="88"/>
      <c r="P98" s="75"/>
      <c r="Q98" s="75"/>
      <c r="R98" s="75" t="e">
        <f>#REF!*M98</f>
        <v>#REF!</v>
      </c>
      <c r="S98" s="75"/>
      <c r="T98" s="76"/>
      <c r="U98" s="76"/>
      <c r="V98" s="76"/>
      <c r="W98" s="76"/>
      <c r="X98" s="98" t="e">
        <f t="shared" ref="X98:X109" si="16">IF(ISBLANK(P98),IF(ISBLANK(Q98),IF(ISBLANK(R98),IF(ISBLANK(S98),"Error",S98),R98),Q98),P98)/6</f>
        <v>#REF!</v>
      </c>
      <c r="Y98" s="98"/>
      <c r="Z98" s="98"/>
      <c r="AA98" s="98"/>
      <c r="AB98" s="98"/>
      <c r="AC98" s="98"/>
      <c r="AD98" s="98" t="e">
        <f t="shared" ref="AD98:AD109" si="17">ROUNDUP(X98,1)</f>
        <v>#REF!</v>
      </c>
      <c r="AE98" s="98">
        <v>10</v>
      </c>
      <c r="AF98" s="98">
        <f t="shared" ref="AF98:AF110" si="18">IF(ISBLANK(AE98),,WORKDAY(VLOOKUP(AE98,$A$2:$AG$771,26),0))</f>
        <v>0</v>
      </c>
      <c r="AG98" s="98" t="e">
        <f t="shared" ref="AG98:AG108" si="19">(WORKDAY(AF98,X98))</f>
        <v>#REF!</v>
      </c>
      <c r="AH98" s="98"/>
    </row>
    <row r="99" spans="1:34" s="101" customFormat="1" ht="15" hidden="1" customHeight="1" outlineLevel="2" x14ac:dyDescent="0.35">
      <c r="A99" s="71">
        <f t="shared" si="10"/>
        <v>98</v>
      </c>
      <c r="B99" s="98"/>
      <c r="C99" s="98"/>
      <c r="D99" s="98" t="s">
        <v>3832</v>
      </c>
      <c r="E99" s="163" t="s">
        <v>3370</v>
      </c>
      <c r="F99" s="163"/>
      <c r="G99" s="163"/>
      <c r="H99" s="98"/>
      <c r="I99" s="98" t="s">
        <v>1146</v>
      </c>
      <c r="J99" s="100"/>
      <c r="K99" s="74"/>
      <c r="L99" s="88"/>
      <c r="M99" s="88">
        <v>0.01</v>
      </c>
      <c r="N99" s="88"/>
      <c r="O99" s="88"/>
      <c r="P99" s="75"/>
      <c r="Q99" s="75"/>
      <c r="R99" s="75" t="e">
        <f>#REF!*M99</f>
        <v>#REF!</v>
      </c>
      <c r="S99" s="75"/>
      <c r="T99" s="76"/>
      <c r="U99" s="76"/>
      <c r="V99" s="76"/>
      <c r="W99" s="76"/>
      <c r="X99" s="98" t="e">
        <f t="shared" si="16"/>
        <v>#REF!</v>
      </c>
      <c r="Y99" s="98"/>
      <c r="Z99" s="98"/>
      <c r="AA99" s="98"/>
      <c r="AB99" s="98"/>
      <c r="AC99" s="98"/>
      <c r="AD99" s="98" t="e">
        <f t="shared" si="17"/>
        <v>#REF!</v>
      </c>
      <c r="AE99" s="98">
        <v>10</v>
      </c>
      <c r="AF99" s="98">
        <f t="shared" si="18"/>
        <v>0</v>
      </c>
      <c r="AG99" s="98" t="e">
        <f t="shared" si="19"/>
        <v>#REF!</v>
      </c>
      <c r="AH99" s="98"/>
    </row>
    <row r="100" spans="1:34" s="101" customFormat="1" ht="15" hidden="1" customHeight="1" outlineLevel="2" x14ac:dyDescent="0.35">
      <c r="A100" s="71">
        <f t="shared" si="10"/>
        <v>99</v>
      </c>
      <c r="B100" s="98"/>
      <c r="C100" s="98"/>
      <c r="D100" s="98" t="s">
        <v>3839</v>
      </c>
      <c r="E100" s="163" t="s">
        <v>3592</v>
      </c>
      <c r="F100" s="163"/>
      <c r="G100" s="163"/>
      <c r="H100" s="98"/>
      <c r="I100" s="98" t="s">
        <v>1146</v>
      </c>
      <c r="J100" s="100"/>
      <c r="K100" s="74"/>
      <c r="L100" s="88"/>
      <c r="M100" s="88">
        <v>0.05</v>
      </c>
      <c r="N100" s="88"/>
      <c r="O100" s="88"/>
      <c r="P100" s="75"/>
      <c r="Q100" s="75"/>
      <c r="R100" s="75" t="e">
        <f>#REF!*M100</f>
        <v>#REF!</v>
      </c>
      <c r="S100" s="75"/>
      <c r="T100" s="76"/>
      <c r="U100" s="76"/>
      <c r="V100" s="76"/>
      <c r="W100" s="76"/>
      <c r="X100" s="98" t="e">
        <f t="shared" si="16"/>
        <v>#REF!</v>
      </c>
      <c r="Y100" s="98"/>
      <c r="Z100" s="98"/>
      <c r="AA100" s="98"/>
      <c r="AB100" s="98"/>
      <c r="AC100" s="98"/>
      <c r="AD100" s="98" t="e">
        <f t="shared" si="17"/>
        <v>#REF!</v>
      </c>
      <c r="AE100" s="98">
        <v>10</v>
      </c>
      <c r="AF100" s="98">
        <f t="shared" si="18"/>
        <v>0</v>
      </c>
      <c r="AG100" s="98" t="e">
        <f t="shared" si="19"/>
        <v>#REF!</v>
      </c>
      <c r="AH100" s="98"/>
    </row>
    <row r="101" spans="1:34" s="101" customFormat="1" ht="15" hidden="1" customHeight="1" outlineLevel="2" x14ac:dyDescent="0.35">
      <c r="A101" s="71">
        <f t="shared" si="10"/>
        <v>100</v>
      </c>
      <c r="B101" s="98"/>
      <c r="C101" s="98"/>
      <c r="D101" s="98" t="s">
        <v>3840</v>
      </c>
      <c r="E101" s="163" t="s">
        <v>3372</v>
      </c>
      <c r="F101" s="163"/>
      <c r="G101" s="163"/>
      <c r="H101" s="98"/>
      <c r="I101" s="98" t="s">
        <v>1147</v>
      </c>
      <c r="J101" s="100"/>
      <c r="K101" s="74"/>
      <c r="L101" s="88"/>
      <c r="M101" s="88">
        <v>0.05</v>
      </c>
      <c r="N101" s="88"/>
      <c r="O101" s="88"/>
      <c r="P101" s="75"/>
      <c r="Q101" s="75"/>
      <c r="R101" s="75" t="e">
        <f>#REF!*M101</f>
        <v>#REF!</v>
      </c>
      <c r="S101" s="75"/>
      <c r="T101" s="76"/>
      <c r="U101" s="76"/>
      <c r="V101" s="76"/>
      <c r="W101" s="76"/>
      <c r="X101" s="98" t="e">
        <f t="shared" si="16"/>
        <v>#REF!</v>
      </c>
      <c r="Y101" s="98"/>
      <c r="Z101" s="98"/>
      <c r="AA101" s="98"/>
      <c r="AB101" s="98"/>
      <c r="AC101" s="98"/>
      <c r="AD101" s="98" t="e">
        <f t="shared" si="17"/>
        <v>#REF!</v>
      </c>
      <c r="AE101" s="98">
        <v>10</v>
      </c>
      <c r="AF101" s="98">
        <f t="shared" si="18"/>
        <v>0</v>
      </c>
      <c r="AG101" s="98" t="e">
        <f t="shared" si="19"/>
        <v>#REF!</v>
      </c>
      <c r="AH101" s="98"/>
    </row>
    <row r="102" spans="1:34" s="101" customFormat="1" ht="15" hidden="1" customHeight="1" outlineLevel="2" x14ac:dyDescent="0.35">
      <c r="A102" s="71">
        <f t="shared" si="10"/>
        <v>101</v>
      </c>
      <c r="B102" s="98"/>
      <c r="C102" s="98"/>
      <c r="D102" s="98" t="s">
        <v>3909</v>
      </c>
      <c r="E102" s="163" t="s">
        <v>3595</v>
      </c>
      <c r="F102" s="163"/>
      <c r="G102" s="163"/>
      <c r="H102" s="98"/>
      <c r="I102" s="98" t="s">
        <v>1148</v>
      </c>
      <c r="J102" s="100"/>
      <c r="K102" s="74"/>
      <c r="L102" s="88"/>
      <c r="M102" s="88">
        <v>0.14000000000000001</v>
      </c>
      <c r="N102" s="88"/>
      <c r="O102" s="88"/>
      <c r="P102" s="75"/>
      <c r="Q102" s="75"/>
      <c r="R102" s="75" t="e">
        <f>#REF!*M102</f>
        <v>#REF!</v>
      </c>
      <c r="S102" s="75"/>
      <c r="T102" s="76"/>
      <c r="U102" s="76"/>
      <c r="V102" s="76"/>
      <c r="W102" s="76"/>
      <c r="X102" s="98" t="e">
        <f t="shared" si="16"/>
        <v>#REF!</v>
      </c>
      <c r="Y102" s="98"/>
      <c r="Z102" s="98"/>
      <c r="AA102" s="98"/>
      <c r="AB102" s="98"/>
      <c r="AC102" s="98"/>
      <c r="AD102" s="98" t="e">
        <f t="shared" si="17"/>
        <v>#REF!</v>
      </c>
      <c r="AE102" s="98">
        <v>10</v>
      </c>
      <c r="AF102" s="98">
        <f t="shared" si="18"/>
        <v>0</v>
      </c>
      <c r="AG102" s="98" t="e">
        <f t="shared" si="19"/>
        <v>#REF!</v>
      </c>
      <c r="AH102" s="98"/>
    </row>
    <row r="103" spans="1:34" s="101" customFormat="1" ht="15" hidden="1" customHeight="1" outlineLevel="2" x14ac:dyDescent="0.35">
      <c r="A103" s="71">
        <f t="shared" si="10"/>
        <v>102</v>
      </c>
      <c r="B103" s="98"/>
      <c r="C103" s="98"/>
      <c r="D103" s="98" t="s">
        <v>3910</v>
      </c>
      <c r="E103" s="163" t="s">
        <v>3593</v>
      </c>
      <c r="F103" s="163"/>
      <c r="G103" s="163"/>
      <c r="H103" s="98"/>
      <c r="I103" s="98" t="s">
        <v>1149</v>
      </c>
      <c r="J103" s="100"/>
      <c r="K103" s="74"/>
      <c r="L103" s="88"/>
      <c r="M103" s="88">
        <v>0.45</v>
      </c>
      <c r="N103" s="88"/>
      <c r="O103" s="88"/>
      <c r="P103" s="75"/>
      <c r="Q103" s="75"/>
      <c r="R103" s="75" t="e">
        <f>#REF!*M103</f>
        <v>#REF!</v>
      </c>
      <c r="S103" s="75"/>
      <c r="T103" s="76"/>
      <c r="U103" s="76"/>
      <c r="V103" s="76"/>
      <c r="W103" s="76"/>
      <c r="X103" s="98" t="e">
        <f t="shared" si="16"/>
        <v>#REF!</v>
      </c>
      <c r="Y103" s="98"/>
      <c r="Z103" s="98"/>
      <c r="AA103" s="98"/>
      <c r="AB103" s="98"/>
      <c r="AC103" s="98"/>
      <c r="AD103" s="98" t="e">
        <f t="shared" si="17"/>
        <v>#REF!</v>
      </c>
      <c r="AE103" s="98">
        <v>56</v>
      </c>
      <c r="AF103" s="98">
        <f t="shared" si="18"/>
        <v>0</v>
      </c>
      <c r="AG103" s="98" t="e">
        <f t="shared" si="19"/>
        <v>#REF!</v>
      </c>
      <c r="AH103" s="98"/>
    </row>
    <row r="104" spans="1:34" s="101" customFormat="1" ht="15" hidden="1" customHeight="1" outlineLevel="2" x14ac:dyDescent="0.35">
      <c r="A104" s="71">
        <f t="shared" si="10"/>
        <v>103</v>
      </c>
      <c r="B104" s="98"/>
      <c r="C104" s="98"/>
      <c r="D104" s="98" t="s">
        <v>3911</v>
      </c>
      <c r="E104" s="163" t="s">
        <v>3374</v>
      </c>
      <c r="F104" s="163"/>
      <c r="G104" s="163"/>
      <c r="H104" s="98"/>
      <c r="I104" s="98" t="s">
        <v>1149</v>
      </c>
      <c r="J104" s="100"/>
      <c r="K104" s="74"/>
      <c r="L104" s="88"/>
      <c r="M104" s="88">
        <v>0.05</v>
      </c>
      <c r="N104" s="88"/>
      <c r="O104" s="88"/>
      <c r="P104" s="75"/>
      <c r="Q104" s="75"/>
      <c r="R104" s="75" t="e">
        <f>#REF!*M104</f>
        <v>#REF!</v>
      </c>
      <c r="S104" s="75"/>
      <c r="T104" s="76"/>
      <c r="U104" s="76"/>
      <c r="V104" s="76"/>
      <c r="W104" s="76"/>
      <c r="X104" s="98" t="e">
        <f t="shared" si="16"/>
        <v>#REF!</v>
      </c>
      <c r="Y104" s="98"/>
      <c r="Z104" s="98"/>
      <c r="AA104" s="98"/>
      <c r="AB104" s="98"/>
      <c r="AC104" s="98"/>
      <c r="AD104" s="98" t="e">
        <f t="shared" si="17"/>
        <v>#REF!</v>
      </c>
      <c r="AE104" s="98">
        <v>57</v>
      </c>
      <c r="AF104" s="98">
        <f t="shared" si="18"/>
        <v>0</v>
      </c>
      <c r="AG104" s="98" t="e">
        <f t="shared" si="19"/>
        <v>#REF!</v>
      </c>
      <c r="AH104" s="98"/>
    </row>
    <row r="105" spans="1:34" s="101" customFormat="1" ht="15" hidden="1" customHeight="1" outlineLevel="2" x14ac:dyDescent="0.35">
      <c r="A105" s="71">
        <f t="shared" si="10"/>
        <v>104</v>
      </c>
      <c r="B105" s="98"/>
      <c r="C105" s="98"/>
      <c r="D105" s="98" t="s">
        <v>3912</v>
      </c>
      <c r="E105" s="163" t="s">
        <v>3501</v>
      </c>
      <c r="F105" s="163"/>
      <c r="G105" s="163"/>
      <c r="H105" s="98"/>
      <c r="I105" s="98" t="s">
        <v>1150</v>
      </c>
      <c r="J105" s="100"/>
      <c r="K105" s="74"/>
      <c r="L105" s="88"/>
      <c r="M105" s="88">
        <v>0.05</v>
      </c>
      <c r="N105" s="88"/>
      <c r="O105" s="88"/>
      <c r="P105" s="75"/>
      <c r="Q105" s="75"/>
      <c r="R105" s="75" t="e">
        <f>#REF!*M105</f>
        <v>#REF!</v>
      </c>
      <c r="S105" s="75"/>
      <c r="T105" s="76"/>
      <c r="U105" s="76"/>
      <c r="V105" s="76"/>
      <c r="W105" s="76"/>
      <c r="X105" s="98" t="e">
        <f t="shared" si="16"/>
        <v>#REF!</v>
      </c>
      <c r="Y105" s="98"/>
      <c r="Z105" s="98"/>
      <c r="AA105" s="98"/>
      <c r="AB105" s="98"/>
      <c r="AC105" s="98"/>
      <c r="AD105" s="98" t="e">
        <f t="shared" si="17"/>
        <v>#REF!</v>
      </c>
      <c r="AE105" s="98">
        <v>58</v>
      </c>
      <c r="AF105" s="98">
        <f t="shared" si="18"/>
        <v>0</v>
      </c>
      <c r="AG105" s="98" t="e">
        <f t="shared" si="19"/>
        <v>#REF!</v>
      </c>
      <c r="AH105" s="98"/>
    </row>
    <row r="106" spans="1:34" s="101" customFormat="1" ht="15" hidden="1" customHeight="1" outlineLevel="2" x14ac:dyDescent="0.35">
      <c r="A106" s="71">
        <f t="shared" si="10"/>
        <v>105</v>
      </c>
      <c r="B106" s="98"/>
      <c r="C106" s="98"/>
      <c r="D106" s="98" t="s">
        <v>3913</v>
      </c>
      <c r="E106" s="163" t="s">
        <v>3502</v>
      </c>
      <c r="F106" s="163"/>
      <c r="G106" s="163"/>
      <c r="H106" s="98"/>
      <c r="I106" s="98" t="s">
        <v>1151</v>
      </c>
      <c r="J106" s="100"/>
      <c r="K106" s="74"/>
      <c r="L106" s="88"/>
      <c r="M106" s="88">
        <v>0.05</v>
      </c>
      <c r="N106" s="88"/>
      <c r="O106" s="88"/>
      <c r="P106" s="75"/>
      <c r="Q106" s="75"/>
      <c r="R106" s="75" t="e">
        <f>#REF!*M106</f>
        <v>#REF!</v>
      </c>
      <c r="S106" s="75"/>
      <c r="T106" s="76"/>
      <c r="U106" s="76"/>
      <c r="V106" s="76"/>
      <c r="W106" s="76"/>
      <c r="X106" s="98" t="e">
        <f t="shared" si="16"/>
        <v>#REF!</v>
      </c>
      <c r="Y106" s="98"/>
      <c r="Z106" s="98"/>
      <c r="AA106" s="98"/>
      <c r="AB106" s="98"/>
      <c r="AC106" s="98"/>
      <c r="AD106" s="98" t="e">
        <f t="shared" si="17"/>
        <v>#REF!</v>
      </c>
      <c r="AE106" s="98">
        <v>59</v>
      </c>
      <c r="AF106" s="98">
        <f t="shared" si="18"/>
        <v>0</v>
      </c>
      <c r="AG106" s="98" t="e">
        <f t="shared" si="19"/>
        <v>#REF!</v>
      </c>
      <c r="AH106" s="98"/>
    </row>
    <row r="107" spans="1:34" s="101" customFormat="1" ht="15" hidden="1" customHeight="1" outlineLevel="2" x14ac:dyDescent="0.35">
      <c r="A107" s="71">
        <f t="shared" si="10"/>
        <v>106</v>
      </c>
      <c r="B107" s="98"/>
      <c r="C107" s="98"/>
      <c r="D107" s="98" t="s">
        <v>3914</v>
      </c>
      <c r="E107" s="163" t="s">
        <v>3376</v>
      </c>
      <c r="F107" s="163"/>
      <c r="G107" s="163"/>
      <c r="H107" s="98"/>
      <c r="I107" s="98" t="s">
        <v>1152</v>
      </c>
      <c r="J107" s="100"/>
      <c r="K107" s="74"/>
      <c r="L107" s="88"/>
      <c r="M107" s="88">
        <v>0.05</v>
      </c>
      <c r="N107" s="88"/>
      <c r="O107" s="88"/>
      <c r="P107" s="75"/>
      <c r="Q107" s="75"/>
      <c r="R107" s="75" t="e">
        <f>#REF!*M107</f>
        <v>#REF!</v>
      </c>
      <c r="S107" s="75"/>
      <c r="T107" s="76"/>
      <c r="U107" s="76"/>
      <c r="V107" s="76"/>
      <c r="W107" s="76"/>
      <c r="X107" s="98" t="e">
        <f t="shared" si="16"/>
        <v>#REF!</v>
      </c>
      <c r="Y107" s="98"/>
      <c r="Z107" s="98"/>
      <c r="AA107" s="98"/>
      <c r="AB107" s="98"/>
      <c r="AC107" s="98"/>
      <c r="AD107" s="98" t="e">
        <f t="shared" si="17"/>
        <v>#REF!</v>
      </c>
      <c r="AE107" s="98">
        <v>60</v>
      </c>
      <c r="AF107" s="98">
        <f t="shared" si="18"/>
        <v>0</v>
      </c>
      <c r="AG107" s="98" t="e">
        <f t="shared" si="19"/>
        <v>#REF!</v>
      </c>
      <c r="AH107" s="98"/>
    </row>
    <row r="108" spans="1:34" s="101" customFormat="1" ht="15" hidden="1" customHeight="1" outlineLevel="2" x14ac:dyDescent="0.35">
      <c r="A108" s="71">
        <f t="shared" si="10"/>
        <v>107</v>
      </c>
      <c r="B108" s="98"/>
      <c r="C108" s="98"/>
      <c r="D108" s="98" t="s">
        <v>3915</v>
      </c>
      <c r="E108" s="163" t="s">
        <v>4021</v>
      </c>
      <c r="F108" s="163"/>
      <c r="G108" s="163"/>
      <c r="H108" s="98"/>
      <c r="I108" s="98" t="s">
        <v>1153</v>
      </c>
      <c r="J108" s="100"/>
      <c r="K108" s="74"/>
      <c r="L108" s="88"/>
      <c r="M108" s="88">
        <v>0.05</v>
      </c>
      <c r="N108" s="88"/>
      <c r="O108" s="88"/>
      <c r="P108" s="75"/>
      <c r="Q108" s="75"/>
      <c r="R108" s="75" t="e">
        <f>#REF!*M108</f>
        <v>#REF!</v>
      </c>
      <c r="S108" s="75"/>
      <c r="T108" s="76"/>
      <c r="U108" s="76"/>
      <c r="V108" s="76"/>
      <c r="W108" s="76"/>
      <c r="X108" s="98" t="e">
        <f t="shared" si="16"/>
        <v>#REF!</v>
      </c>
      <c r="Y108" s="98"/>
      <c r="Z108" s="98"/>
      <c r="AA108" s="98"/>
      <c r="AB108" s="98"/>
      <c r="AC108" s="98"/>
      <c r="AD108" s="98" t="e">
        <f t="shared" si="17"/>
        <v>#REF!</v>
      </c>
      <c r="AE108" s="98">
        <v>61</v>
      </c>
      <c r="AF108" s="98">
        <f t="shared" si="18"/>
        <v>0</v>
      </c>
      <c r="AG108" s="98" t="e">
        <f t="shared" si="19"/>
        <v>#REF!</v>
      </c>
      <c r="AH108" s="98"/>
    </row>
    <row r="109" spans="1:34" s="101" customFormat="1" ht="15" hidden="1" customHeight="1" outlineLevel="1" x14ac:dyDescent="0.35">
      <c r="A109" s="71">
        <f t="shared" si="10"/>
        <v>108</v>
      </c>
      <c r="B109" s="98"/>
      <c r="C109" s="98" t="s">
        <v>248</v>
      </c>
      <c r="D109" s="163" t="s">
        <v>3864</v>
      </c>
      <c r="E109" s="163"/>
      <c r="F109" s="163"/>
      <c r="G109" s="163"/>
      <c r="H109" s="98"/>
      <c r="I109" s="98"/>
      <c r="J109" s="100"/>
      <c r="K109" s="74"/>
      <c r="L109" s="88"/>
      <c r="M109" s="88"/>
      <c r="N109" s="88"/>
      <c r="O109" s="88"/>
      <c r="P109" s="75"/>
      <c r="Q109" s="75" t="e">
        <f>(P58*Sheet1!#REF!)</f>
        <v>#REF!</v>
      </c>
      <c r="R109" s="75"/>
      <c r="S109" s="75"/>
      <c r="T109" s="76"/>
      <c r="U109" s="76"/>
      <c r="V109" s="76"/>
      <c r="W109" s="76"/>
      <c r="X109" s="98" t="e">
        <f t="shared" si="16"/>
        <v>#REF!</v>
      </c>
      <c r="Y109" s="98"/>
      <c r="Z109" s="98"/>
      <c r="AA109" s="98"/>
      <c r="AB109" s="98"/>
      <c r="AC109" s="98"/>
      <c r="AD109" s="98" t="e">
        <f t="shared" si="17"/>
        <v>#REF!</v>
      </c>
      <c r="AE109" s="98"/>
      <c r="AF109" s="98">
        <f t="shared" si="18"/>
        <v>0</v>
      </c>
      <c r="AG109" s="98" t="e">
        <f>WORKDAY(AF109,X109)</f>
        <v>#REF!</v>
      </c>
      <c r="AH109" s="98"/>
    </row>
    <row r="110" spans="1:34" s="101" customFormat="1" ht="15" customHeight="1" x14ac:dyDescent="0.35">
      <c r="A110" s="71">
        <f t="shared" si="10"/>
        <v>109</v>
      </c>
      <c r="B110" s="98"/>
      <c r="C110" s="98" t="s">
        <v>262</v>
      </c>
      <c r="D110" s="98" t="s">
        <v>4305</v>
      </c>
      <c r="E110" s="98"/>
      <c r="F110" s="98"/>
      <c r="G110" s="98"/>
      <c r="H110" s="98"/>
      <c r="I110" s="98"/>
      <c r="J110" s="100"/>
      <c r="K110" s="98"/>
      <c r="L110" s="106"/>
      <c r="M110" s="106"/>
      <c r="N110" s="106"/>
      <c r="O110" s="106"/>
      <c r="P110" s="98"/>
      <c r="Q110" s="98"/>
      <c r="R110" s="98"/>
      <c r="S110" s="98"/>
      <c r="T110" s="98"/>
      <c r="U110" s="98"/>
      <c r="V110" s="98"/>
      <c r="W110" s="98"/>
      <c r="X110" s="98"/>
      <c r="Y110" s="98"/>
      <c r="Z110" s="98"/>
      <c r="AA110" s="98"/>
      <c r="AB110" s="98"/>
      <c r="AC110" s="98"/>
      <c r="AD110" s="98"/>
      <c r="AE110" s="98"/>
      <c r="AF110" s="98">
        <f t="shared" si="18"/>
        <v>0</v>
      </c>
      <c r="AG110" s="98">
        <f>WORKDAY(AF110,X110)</f>
        <v>0</v>
      </c>
      <c r="AH110" s="98"/>
    </row>
    <row r="111" spans="1:34" ht="15" customHeight="1" x14ac:dyDescent="0.35">
      <c r="A111" s="71">
        <f t="shared" si="10"/>
        <v>110</v>
      </c>
      <c r="K111" s="79"/>
      <c r="L111" s="79"/>
      <c r="M111" s="79"/>
      <c r="N111" s="79"/>
      <c r="O111" s="79"/>
      <c r="P111" s="79"/>
      <c r="Q111" s="79"/>
      <c r="R111" s="79"/>
      <c r="S111" s="79"/>
      <c r="T111" s="79"/>
      <c r="U111" s="79"/>
      <c r="V111" s="79"/>
      <c r="W111" s="79"/>
      <c r="AD111" s="79"/>
    </row>
    <row r="112" spans="1:34" ht="15" customHeight="1" x14ac:dyDescent="0.35">
      <c r="A112" s="71">
        <f t="shared" ref="A112:A139" si="20">A111+1</f>
        <v>111</v>
      </c>
      <c r="K112" s="79"/>
      <c r="L112" s="79"/>
      <c r="M112" s="79"/>
      <c r="N112" s="79"/>
      <c r="O112" s="79"/>
      <c r="P112" s="79"/>
      <c r="Q112" s="79"/>
      <c r="R112" s="79"/>
      <c r="S112" s="79"/>
      <c r="T112" s="79"/>
      <c r="U112" s="79"/>
      <c r="V112" s="79"/>
      <c r="W112" s="79"/>
      <c r="AD112" s="79"/>
    </row>
    <row r="113" spans="1:34" s="110" customFormat="1" ht="15" customHeight="1" x14ac:dyDescent="0.35">
      <c r="A113" s="71">
        <f t="shared" si="20"/>
        <v>112</v>
      </c>
      <c r="B113" s="108">
        <v>1.5</v>
      </c>
      <c r="C113" s="143" t="s">
        <v>3988</v>
      </c>
      <c r="D113" s="143"/>
      <c r="E113" s="143"/>
      <c r="F113" s="143"/>
      <c r="G113" s="143"/>
      <c r="H113" s="108"/>
      <c r="I113" s="108"/>
      <c r="J113" s="109"/>
      <c r="K113" s="74"/>
      <c r="L113" s="74"/>
      <c r="M113" s="74"/>
      <c r="N113" s="74"/>
      <c r="O113" s="74"/>
      <c r="P113" s="75"/>
      <c r="Q113" s="75"/>
      <c r="R113" s="75"/>
      <c r="S113" s="75"/>
      <c r="T113" s="76"/>
      <c r="U113" s="76"/>
      <c r="V113" s="76"/>
      <c r="W113" s="76"/>
      <c r="X113" s="108"/>
      <c r="Y113" s="108"/>
      <c r="Z113" s="108"/>
      <c r="AA113" s="108"/>
      <c r="AB113" s="108"/>
      <c r="AC113" s="108"/>
      <c r="AD113" s="108"/>
      <c r="AE113" s="108"/>
      <c r="AF113" s="108"/>
      <c r="AG113" s="108"/>
      <c r="AH113" s="108"/>
    </row>
    <row r="114" spans="1:34" s="110" customFormat="1" ht="15" customHeight="1" outlineLevel="1" x14ac:dyDescent="0.35">
      <c r="A114" s="71">
        <f t="shared" si="20"/>
        <v>113</v>
      </c>
      <c r="B114" s="108"/>
      <c r="C114" s="140" t="s">
        <v>1287</v>
      </c>
      <c r="D114" s="143" t="s">
        <v>4389</v>
      </c>
      <c r="E114" s="143"/>
      <c r="F114" s="143"/>
      <c r="G114" s="143"/>
      <c r="H114" s="108"/>
      <c r="I114" s="108"/>
      <c r="J114" s="109"/>
      <c r="K114" s="74"/>
      <c r="L114" s="74"/>
      <c r="M114" s="74"/>
      <c r="N114" s="74"/>
      <c r="O114" s="74"/>
      <c r="P114" s="75"/>
      <c r="Q114" s="75"/>
      <c r="R114" s="75"/>
      <c r="S114" s="75"/>
      <c r="T114" s="76"/>
      <c r="U114" s="76"/>
      <c r="V114" s="76"/>
      <c r="W114" s="76"/>
      <c r="X114" s="108"/>
      <c r="Y114" s="108"/>
      <c r="Z114" s="108"/>
      <c r="AA114" s="108"/>
      <c r="AB114" s="108"/>
      <c r="AC114" s="108"/>
      <c r="AD114" s="108"/>
      <c r="AE114" s="108"/>
      <c r="AF114" s="108"/>
      <c r="AG114" s="108"/>
      <c r="AH114" s="108"/>
    </row>
    <row r="115" spans="1:34" s="110" customFormat="1" ht="15" customHeight="1" outlineLevel="2" x14ac:dyDescent="0.35">
      <c r="A115" s="71">
        <f t="shared" si="20"/>
        <v>114</v>
      </c>
      <c r="B115" s="108"/>
      <c r="C115" s="140"/>
      <c r="D115" s="108" t="s">
        <v>1289</v>
      </c>
      <c r="E115" s="143" t="s">
        <v>3828</v>
      </c>
      <c r="F115" s="143"/>
      <c r="G115" s="143"/>
      <c r="H115" s="108"/>
      <c r="I115" s="108"/>
      <c r="J115" s="109"/>
      <c r="K115" s="74"/>
      <c r="L115" s="74"/>
      <c r="M115" s="74"/>
      <c r="N115" s="74"/>
      <c r="O115" s="74"/>
      <c r="P115" s="75"/>
      <c r="Q115" s="75"/>
      <c r="R115" s="75"/>
      <c r="S115" s="75"/>
      <c r="T115" s="76"/>
      <c r="U115" s="76"/>
      <c r="V115" s="76"/>
      <c r="W115" s="76"/>
      <c r="X115" s="108"/>
      <c r="Y115" s="108"/>
      <c r="Z115" s="108"/>
      <c r="AA115" s="108"/>
      <c r="AB115" s="108"/>
      <c r="AC115" s="108"/>
      <c r="AD115" s="108"/>
      <c r="AE115" s="108"/>
      <c r="AF115" s="108"/>
      <c r="AG115" s="108"/>
      <c r="AH115" s="108"/>
    </row>
    <row r="116" spans="1:34" s="110" customFormat="1" ht="15" customHeight="1" outlineLevel="4" x14ac:dyDescent="0.35">
      <c r="A116" s="71">
        <f t="shared" si="20"/>
        <v>115</v>
      </c>
      <c r="B116" s="108"/>
      <c r="C116" s="140"/>
      <c r="D116" s="108" t="s">
        <v>1292</v>
      </c>
      <c r="E116" s="144" t="s">
        <v>3576</v>
      </c>
      <c r="F116" s="145"/>
      <c r="G116" s="146"/>
      <c r="H116" s="108"/>
      <c r="I116" s="108"/>
      <c r="J116" s="109"/>
      <c r="K116" s="74"/>
      <c r="L116" s="74"/>
      <c r="M116" s="74"/>
      <c r="N116" s="74"/>
      <c r="O116" s="74"/>
      <c r="P116" s="75"/>
      <c r="Q116" s="75"/>
      <c r="R116" s="75"/>
      <c r="S116" s="75"/>
      <c r="T116" s="76"/>
      <c r="U116" s="76"/>
      <c r="V116" s="76"/>
      <c r="W116" s="76"/>
      <c r="X116" s="108"/>
      <c r="Y116" s="108"/>
      <c r="Z116" s="108"/>
      <c r="AA116" s="108"/>
      <c r="AB116" s="108"/>
      <c r="AC116" s="108"/>
      <c r="AD116" s="108"/>
      <c r="AE116" s="108"/>
      <c r="AF116" s="108"/>
      <c r="AG116" s="108"/>
      <c r="AH116" s="108"/>
    </row>
    <row r="117" spans="1:34" s="110" customFormat="1" ht="15" customHeight="1" outlineLevel="4" x14ac:dyDescent="0.35">
      <c r="A117" s="71">
        <f t="shared" si="20"/>
        <v>116</v>
      </c>
      <c r="B117" s="108"/>
      <c r="C117" s="140"/>
      <c r="D117" s="108" t="s">
        <v>1294</v>
      </c>
      <c r="E117" s="144" t="s">
        <v>3974</v>
      </c>
      <c r="F117" s="145"/>
      <c r="G117" s="146"/>
      <c r="H117" s="108"/>
      <c r="I117" s="108"/>
      <c r="J117" s="109"/>
      <c r="K117" s="74"/>
      <c r="L117" s="74"/>
      <c r="M117" s="74"/>
      <c r="N117" s="74"/>
      <c r="O117" s="74"/>
      <c r="P117" s="75"/>
      <c r="Q117" s="75"/>
      <c r="R117" s="75"/>
      <c r="S117" s="75"/>
      <c r="T117" s="76"/>
      <c r="U117" s="76"/>
      <c r="V117" s="76"/>
      <c r="W117" s="76"/>
      <c r="X117" s="108"/>
      <c r="Y117" s="108"/>
      <c r="Z117" s="108"/>
      <c r="AA117" s="108"/>
      <c r="AB117" s="108"/>
      <c r="AC117" s="108"/>
      <c r="AD117" s="108"/>
      <c r="AE117" s="108"/>
      <c r="AF117" s="108"/>
      <c r="AG117" s="108"/>
      <c r="AH117" s="108"/>
    </row>
    <row r="118" spans="1:34" s="110" customFormat="1" ht="15" customHeight="1" outlineLevel="4" x14ac:dyDescent="0.35">
      <c r="A118" s="71">
        <f t="shared" si="20"/>
        <v>117</v>
      </c>
      <c r="B118" s="108"/>
      <c r="C118" s="140"/>
      <c r="D118" s="108" t="s">
        <v>3049</v>
      </c>
      <c r="E118" s="144" t="s">
        <v>3577</v>
      </c>
      <c r="F118" s="145"/>
      <c r="G118" s="146"/>
      <c r="H118" s="108"/>
      <c r="I118" s="108"/>
      <c r="J118" s="109"/>
      <c r="K118" s="74"/>
      <c r="L118" s="74"/>
      <c r="M118" s="74"/>
      <c r="N118" s="74"/>
      <c r="O118" s="74"/>
      <c r="P118" s="75"/>
      <c r="Q118" s="75"/>
      <c r="R118" s="75"/>
      <c r="S118" s="75"/>
      <c r="T118" s="76"/>
      <c r="U118" s="76"/>
      <c r="V118" s="76"/>
      <c r="W118" s="76"/>
      <c r="X118" s="108"/>
      <c r="Y118" s="108"/>
      <c r="Z118" s="108"/>
      <c r="AA118" s="108"/>
      <c r="AB118" s="108"/>
      <c r="AC118" s="108"/>
      <c r="AD118" s="108"/>
      <c r="AE118" s="108"/>
      <c r="AF118" s="108"/>
      <c r="AG118" s="108"/>
      <c r="AH118" s="108"/>
    </row>
    <row r="119" spans="1:34" s="110" customFormat="1" ht="15" customHeight="1" outlineLevel="4" x14ac:dyDescent="0.35">
      <c r="A119" s="71">
        <f t="shared" si="20"/>
        <v>118</v>
      </c>
      <c r="B119" s="108"/>
      <c r="C119" s="140"/>
      <c r="D119" s="108" t="s">
        <v>3050</v>
      </c>
      <c r="E119" s="144" t="s">
        <v>3991</v>
      </c>
      <c r="F119" s="145"/>
      <c r="G119" s="146"/>
      <c r="H119" s="108"/>
      <c r="I119" s="108"/>
      <c r="J119" s="109"/>
      <c r="K119" s="74"/>
      <c r="L119" s="74"/>
      <c r="M119" s="74"/>
      <c r="N119" s="74"/>
      <c r="O119" s="74"/>
      <c r="P119" s="75"/>
      <c r="Q119" s="75"/>
      <c r="R119" s="75"/>
      <c r="S119" s="75"/>
      <c r="T119" s="76"/>
      <c r="U119" s="76"/>
      <c r="V119" s="76"/>
      <c r="W119" s="76"/>
      <c r="X119" s="108"/>
      <c r="Y119" s="108"/>
      <c r="Z119" s="108"/>
      <c r="AA119" s="108"/>
      <c r="AB119" s="108"/>
      <c r="AC119" s="108"/>
      <c r="AD119" s="108"/>
      <c r="AE119" s="108"/>
      <c r="AF119" s="108"/>
      <c r="AG119" s="108"/>
      <c r="AH119" s="108"/>
    </row>
    <row r="120" spans="1:34" s="110" customFormat="1" ht="15" customHeight="1" outlineLevel="1" x14ac:dyDescent="0.35">
      <c r="A120" s="71">
        <f t="shared" si="20"/>
        <v>119</v>
      </c>
      <c r="B120" s="108"/>
      <c r="C120" s="140" t="s">
        <v>1296</v>
      </c>
      <c r="D120" s="143" t="s">
        <v>4390</v>
      </c>
      <c r="E120" s="143"/>
      <c r="F120" s="143"/>
      <c r="G120" s="143"/>
      <c r="H120" s="108"/>
      <c r="I120" s="108"/>
      <c r="J120" s="109"/>
      <c r="K120" s="74"/>
      <c r="L120" s="74"/>
      <c r="M120" s="74"/>
      <c r="N120" s="74"/>
      <c r="O120" s="74"/>
      <c r="P120" s="75"/>
      <c r="Q120" s="75"/>
      <c r="R120" s="75"/>
      <c r="S120" s="75"/>
      <c r="T120" s="76"/>
      <c r="U120" s="76"/>
      <c r="V120" s="76"/>
      <c r="W120" s="76"/>
      <c r="X120" s="108"/>
      <c r="Y120" s="108"/>
      <c r="Z120" s="108"/>
      <c r="AA120" s="108"/>
      <c r="AB120" s="108"/>
      <c r="AC120" s="108"/>
      <c r="AD120" s="108"/>
      <c r="AE120" s="108"/>
      <c r="AF120" s="108"/>
      <c r="AG120" s="108"/>
      <c r="AH120" s="108"/>
    </row>
    <row r="121" spans="1:34" s="110" customFormat="1" ht="15" customHeight="1" outlineLevel="2" x14ac:dyDescent="0.35">
      <c r="A121" s="71">
        <f t="shared" si="20"/>
        <v>120</v>
      </c>
      <c r="B121" s="108"/>
      <c r="C121" s="140"/>
      <c r="D121" s="108" t="s">
        <v>3053</v>
      </c>
      <c r="E121" s="143" t="s">
        <v>3828</v>
      </c>
      <c r="F121" s="143"/>
      <c r="G121" s="143"/>
      <c r="H121" s="108"/>
      <c r="I121" s="108"/>
      <c r="J121" s="109"/>
      <c r="K121" s="74"/>
      <c r="L121" s="74"/>
      <c r="M121" s="74"/>
      <c r="N121" s="74"/>
      <c r="O121" s="74"/>
      <c r="P121" s="75"/>
      <c r="Q121" s="75"/>
      <c r="R121" s="75"/>
      <c r="S121" s="75"/>
      <c r="T121" s="76"/>
      <c r="U121" s="76"/>
      <c r="V121" s="76"/>
      <c r="W121" s="76"/>
      <c r="X121" s="108"/>
      <c r="Y121" s="108"/>
      <c r="Z121" s="108"/>
      <c r="AA121" s="108"/>
      <c r="AB121" s="108"/>
      <c r="AC121" s="108"/>
      <c r="AD121" s="108"/>
      <c r="AE121" s="108"/>
      <c r="AF121" s="108"/>
      <c r="AG121" s="108"/>
      <c r="AH121" s="108"/>
    </row>
    <row r="122" spans="1:34" s="110" customFormat="1" ht="15" customHeight="1" outlineLevel="4" x14ac:dyDescent="0.35">
      <c r="A122" s="71">
        <f t="shared" si="20"/>
        <v>121</v>
      </c>
      <c r="B122" s="108"/>
      <c r="C122" s="140"/>
      <c r="D122" s="108" t="s">
        <v>3065</v>
      </c>
      <c r="E122" s="144" t="s">
        <v>3576</v>
      </c>
      <c r="F122" s="145"/>
      <c r="G122" s="146"/>
      <c r="H122" s="108"/>
      <c r="I122" s="108"/>
      <c r="J122" s="109"/>
      <c r="K122" s="74"/>
      <c r="L122" s="74"/>
      <c r="M122" s="74"/>
      <c r="N122" s="74"/>
      <c r="O122" s="74"/>
      <c r="P122" s="75"/>
      <c r="Q122" s="75"/>
      <c r="R122" s="75"/>
      <c r="S122" s="75"/>
      <c r="T122" s="76"/>
      <c r="U122" s="76"/>
      <c r="V122" s="76"/>
      <c r="W122" s="76"/>
      <c r="X122" s="108"/>
      <c r="Y122" s="108"/>
      <c r="Z122" s="108"/>
      <c r="AA122" s="108"/>
      <c r="AB122" s="108"/>
      <c r="AC122" s="108"/>
      <c r="AD122" s="108"/>
      <c r="AE122" s="108"/>
      <c r="AF122" s="108"/>
      <c r="AG122" s="108"/>
      <c r="AH122" s="108"/>
    </row>
    <row r="123" spans="1:34" s="110" customFormat="1" ht="15" customHeight="1" outlineLevel="4" x14ac:dyDescent="0.35">
      <c r="A123" s="71">
        <f t="shared" si="20"/>
        <v>122</v>
      </c>
      <c r="B123" s="108"/>
      <c r="C123" s="140"/>
      <c r="D123" s="108" t="s">
        <v>3078</v>
      </c>
      <c r="E123" s="144" t="s">
        <v>3974</v>
      </c>
      <c r="F123" s="145"/>
      <c r="G123" s="146"/>
      <c r="H123" s="108"/>
      <c r="I123" s="108"/>
      <c r="J123" s="109"/>
      <c r="K123" s="74"/>
      <c r="L123" s="74"/>
      <c r="M123" s="74"/>
      <c r="N123" s="74"/>
      <c r="O123" s="74"/>
      <c r="P123" s="75"/>
      <c r="Q123" s="75"/>
      <c r="R123" s="75"/>
      <c r="S123" s="75"/>
      <c r="T123" s="76"/>
      <c r="U123" s="76"/>
      <c r="V123" s="76"/>
      <c r="W123" s="76"/>
      <c r="X123" s="108"/>
      <c r="Y123" s="108"/>
      <c r="Z123" s="108"/>
      <c r="AA123" s="108"/>
      <c r="AB123" s="108"/>
      <c r="AC123" s="108"/>
      <c r="AD123" s="108"/>
      <c r="AE123" s="108"/>
      <c r="AF123" s="108"/>
      <c r="AG123" s="108"/>
      <c r="AH123" s="108"/>
    </row>
    <row r="124" spans="1:34" s="110" customFormat="1" ht="15" customHeight="1" outlineLevel="4" x14ac:dyDescent="0.35">
      <c r="A124" s="71">
        <f t="shared" si="20"/>
        <v>123</v>
      </c>
      <c r="B124" s="108"/>
      <c r="C124" s="140"/>
      <c r="D124" s="108" t="s">
        <v>3086</v>
      </c>
      <c r="E124" s="144" t="s">
        <v>3577</v>
      </c>
      <c r="F124" s="145"/>
      <c r="G124" s="146"/>
      <c r="H124" s="108"/>
      <c r="I124" s="108"/>
      <c r="J124" s="109"/>
      <c r="K124" s="74"/>
      <c r="L124" s="74"/>
      <c r="M124" s="74"/>
      <c r="N124" s="74"/>
      <c r="O124" s="74"/>
      <c r="P124" s="75"/>
      <c r="Q124" s="75"/>
      <c r="R124" s="75"/>
      <c r="S124" s="75"/>
      <c r="T124" s="76"/>
      <c r="U124" s="76"/>
      <c r="V124" s="76"/>
      <c r="W124" s="76"/>
      <c r="X124" s="108"/>
      <c r="Y124" s="108"/>
      <c r="Z124" s="108"/>
      <c r="AA124" s="108"/>
      <c r="AB124" s="108"/>
      <c r="AC124" s="108"/>
      <c r="AD124" s="108"/>
      <c r="AE124" s="108"/>
      <c r="AF124" s="108"/>
      <c r="AG124" s="108"/>
      <c r="AH124" s="108"/>
    </row>
    <row r="125" spans="1:34" s="110" customFormat="1" ht="15" customHeight="1" outlineLevel="4" x14ac:dyDescent="0.35">
      <c r="A125" s="71">
        <f t="shared" si="20"/>
        <v>124</v>
      </c>
      <c r="B125" s="108"/>
      <c r="C125" s="140"/>
      <c r="D125" s="108" t="s">
        <v>3087</v>
      </c>
      <c r="E125" s="144" t="s">
        <v>3991</v>
      </c>
      <c r="F125" s="145"/>
      <c r="G125" s="146"/>
      <c r="H125" s="108"/>
      <c r="I125" s="108"/>
      <c r="J125" s="109"/>
      <c r="K125" s="74"/>
      <c r="L125" s="74"/>
      <c r="M125" s="74"/>
      <c r="N125" s="74"/>
      <c r="O125" s="74"/>
      <c r="P125" s="75"/>
      <c r="Q125" s="75"/>
      <c r="R125" s="75"/>
      <c r="S125" s="75"/>
      <c r="T125" s="76"/>
      <c r="U125" s="76"/>
      <c r="V125" s="76"/>
      <c r="W125" s="76"/>
      <c r="X125" s="108"/>
      <c r="Y125" s="108"/>
      <c r="Z125" s="108"/>
      <c r="AA125" s="108"/>
      <c r="AB125" s="108"/>
      <c r="AC125" s="108"/>
      <c r="AD125" s="108"/>
      <c r="AE125" s="108"/>
      <c r="AF125" s="108"/>
      <c r="AG125" s="108"/>
      <c r="AH125" s="108"/>
    </row>
    <row r="126" spans="1:34" s="110" customFormat="1" ht="15" customHeight="1" outlineLevel="1" x14ac:dyDescent="0.35">
      <c r="A126" s="71">
        <f t="shared" si="20"/>
        <v>125</v>
      </c>
      <c r="B126" s="108"/>
      <c r="C126" s="140" t="s">
        <v>1296</v>
      </c>
      <c r="D126" s="143" t="s">
        <v>4391</v>
      </c>
      <c r="E126" s="143"/>
      <c r="F126" s="143"/>
      <c r="G126" s="143"/>
      <c r="H126" s="108"/>
      <c r="I126" s="108"/>
      <c r="J126" s="109"/>
      <c r="K126" s="74"/>
      <c r="L126" s="74"/>
      <c r="M126" s="74"/>
      <c r="N126" s="74"/>
      <c r="O126" s="74"/>
      <c r="P126" s="75"/>
      <c r="Q126" s="75"/>
      <c r="R126" s="75"/>
      <c r="S126" s="75"/>
      <c r="T126" s="76"/>
      <c r="U126" s="76"/>
      <c r="V126" s="76"/>
      <c r="W126" s="76"/>
      <c r="X126" s="108"/>
      <c r="Y126" s="108"/>
      <c r="Z126" s="108"/>
      <c r="AA126" s="108"/>
      <c r="AB126" s="108"/>
      <c r="AC126" s="108"/>
      <c r="AD126" s="108"/>
      <c r="AE126" s="108"/>
      <c r="AF126" s="108"/>
      <c r="AG126" s="108"/>
      <c r="AH126" s="108"/>
    </row>
    <row r="127" spans="1:34" s="110" customFormat="1" ht="15" customHeight="1" outlineLevel="2" x14ac:dyDescent="0.35">
      <c r="A127" s="71">
        <f t="shared" si="20"/>
        <v>126</v>
      </c>
      <c r="B127" s="108"/>
      <c r="C127" s="140"/>
      <c r="D127" s="108" t="s">
        <v>3053</v>
      </c>
      <c r="E127" s="143" t="s">
        <v>3828</v>
      </c>
      <c r="F127" s="143"/>
      <c r="G127" s="143"/>
      <c r="H127" s="108"/>
      <c r="I127" s="108"/>
      <c r="J127" s="109"/>
      <c r="K127" s="74"/>
      <c r="L127" s="74"/>
      <c r="M127" s="74"/>
      <c r="N127" s="74"/>
      <c r="O127" s="74"/>
      <c r="P127" s="75"/>
      <c r="Q127" s="75"/>
      <c r="R127" s="75"/>
      <c r="S127" s="75"/>
      <c r="T127" s="76"/>
      <c r="U127" s="76"/>
      <c r="V127" s="76"/>
      <c r="W127" s="76"/>
      <c r="X127" s="108"/>
      <c r="Y127" s="108"/>
      <c r="Z127" s="108"/>
      <c r="AA127" s="108"/>
      <c r="AB127" s="108"/>
      <c r="AC127" s="108"/>
      <c r="AD127" s="108"/>
      <c r="AE127" s="108"/>
      <c r="AF127" s="108"/>
      <c r="AG127" s="108"/>
      <c r="AH127" s="108"/>
    </row>
    <row r="128" spans="1:34" s="110" customFormat="1" ht="15" customHeight="1" outlineLevel="4" x14ac:dyDescent="0.35">
      <c r="A128" s="71">
        <f t="shared" si="20"/>
        <v>127</v>
      </c>
      <c r="B128" s="108"/>
      <c r="C128" s="140"/>
      <c r="D128" s="108" t="s">
        <v>3065</v>
      </c>
      <c r="E128" s="144" t="s">
        <v>3576</v>
      </c>
      <c r="F128" s="145"/>
      <c r="G128" s="146"/>
      <c r="H128" s="108"/>
      <c r="I128" s="108"/>
      <c r="J128" s="109"/>
      <c r="K128" s="74"/>
      <c r="L128" s="74"/>
      <c r="M128" s="74"/>
      <c r="N128" s="74"/>
      <c r="O128" s="74"/>
      <c r="P128" s="75"/>
      <c r="Q128" s="75"/>
      <c r="R128" s="75"/>
      <c r="S128" s="75"/>
      <c r="T128" s="76"/>
      <c r="U128" s="76"/>
      <c r="V128" s="76"/>
      <c r="W128" s="76"/>
      <c r="X128" s="108"/>
      <c r="Y128" s="108"/>
      <c r="Z128" s="108"/>
      <c r="AA128" s="108"/>
      <c r="AB128" s="108"/>
      <c r="AC128" s="108"/>
      <c r="AD128" s="108"/>
      <c r="AE128" s="108"/>
      <c r="AF128" s="108"/>
      <c r="AG128" s="108"/>
      <c r="AH128" s="108"/>
    </row>
    <row r="129" spans="1:34" s="110" customFormat="1" ht="15" customHeight="1" outlineLevel="4" x14ac:dyDescent="0.35">
      <c r="A129" s="71">
        <f t="shared" si="20"/>
        <v>128</v>
      </c>
      <c r="B129" s="108"/>
      <c r="C129" s="140"/>
      <c r="D129" s="108" t="s">
        <v>3078</v>
      </c>
      <c r="E129" s="144" t="s">
        <v>3974</v>
      </c>
      <c r="F129" s="145"/>
      <c r="G129" s="146"/>
      <c r="H129" s="108"/>
      <c r="I129" s="108"/>
      <c r="J129" s="109"/>
      <c r="K129" s="74"/>
      <c r="L129" s="74"/>
      <c r="M129" s="74"/>
      <c r="N129" s="74"/>
      <c r="O129" s="74"/>
      <c r="P129" s="75"/>
      <c r="Q129" s="75"/>
      <c r="R129" s="75"/>
      <c r="S129" s="75"/>
      <c r="T129" s="76"/>
      <c r="U129" s="76"/>
      <c r="V129" s="76"/>
      <c r="W129" s="76"/>
      <c r="X129" s="108"/>
      <c r="Y129" s="108"/>
      <c r="Z129" s="108"/>
      <c r="AA129" s="108"/>
      <c r="AB129" s="108"/>
      <c r="AC129" s="108"/>
      <c r="AD129" s="108"/>
      <c r="AE129" s="108"/>
      <c r="AF129" s="108"/>
      <c r="AG129" s="108"/>
      <c r="AH129" s="108"/>
    </row>
    <row r="130" spans="1:34" s="110" customFormat="1" ht="15" customHeight="1" outlineLevel="4" x14ac:dyDescent="0.35">
      <c r="A130" s="71">
        <f t="shared" si="20"/>
        <v>129</v>
      </c>
      <c r="B130" s="108"/>
      <c r="C130" s="140"/>
      <c r="D130" s="108" t="s">
        <v>3086</v>
      </c>
      <c r="E130" s="144" t="s">
        <v>3577</v>
      </c>
      <c r="F130" s="145"/>
      <c r="G130" s="146"/>
      <c r="H130" s="108"/>
      <c r="I130" s="108"/>
      <c r="J130" s="109"/>
      <c r="K130" s="74"/>
      <c r="L130" s="74"/>
      <c r="M130" s="74"/>
      <c r="N130" s="74"/>
      <c r="O130" s="74"/>
      <c r="P130" s="75"/>
      <c r="Q130" s="75"/>
      <c r="R130" s="75"/>
      <c r="S130" s="75"/>
      <c r="T130" s="76"/>
      <c r="U130" s="76"/>
      <c r="V130" s="76"/>
      <c r="W130" s="76"/>
      <c r="X130" s="108"/>
      <c r="Y130" s="108"/>
      <c r="Z130" s="108"/>
      <c r="AA130" s="108"/>
      <c r="AB130" s="108"/>
      <c r="AC130" s="108"/>
      <c r="AD130" s="108"/>
      <c r="AE130" s="108"/>
      <c r="AF130" s="108"/>
      <c r="AG130" s="108"/>
      <c r="AH130" s="108"/>
    </row>
    <row r="131" spans="1:34" s="110" customFormat="1" ht="15" customHeight="1" outlineLevel="4" x14ac:dyDescent="0.35">
      <c r="A131" s="71">
        <f t="shared" si="20"/>
        <v>130</v>
      </c>
      <c r="B131" s="108"/>
      <c r="C131" s="140"/>
      <c r="D131" s="108" t="s">
        <v>3087</v>
      </c>
      <c r="E131" s="144" t="s">
        <v>3991</v>
      </c>
      <c r="F131" s="145"/>
      <c r="G131" s="146"/>
      <c r="H131" s="108"/>
      <c r="I131" s="108"/>
      <c r="J131" s="109"/>
      <c r="K131" s="74"/>
      <c r="L131" s="74"/>
      <c r="M131" s="74"/>
      <c r="N131" s="74"/>
      <c r="O131" s="74"/>
      <c r="P131" s="75"/>
      <c r="Q131" s="75"/>
      <c r="R131" s="75"/>
      <c r="S131" s="75"/>
      <c r="T131" s="76"/>
      <c r="U131" s="76"/>
      <c r="V131" s="76"/>
      <c r="W131" s="76"/>
      <c r="X131" s="108"/>
      <c r="Y131" s="108"/>
      <c r="Z131" s="108"/>
      <c r="AA131" s="108"/>
      <c r="AB131" s="108"/>
      <c r="AC131" s="108"/>
      <c r="AD131" s="108"/>
      <c r="AE131" s="108"/>
      <c r="AF131" s="108"/>
      <c r="AG131" s="108"/>
      <c r="AH131" s="108"/>
    </row>
    <row r="132" spans="1:34" s="110" customFormat="1" ht="15" customHeight="1" x14ac:dyDescent="0.35">
      <c r="A132" s="71">
        <f>A119+1</f>
        <v>119</v>
      </c>
      <c r="B132" s="108"/>
      <c r="C132" s="108"/>
      <c r="D132" s="108"/>
      <c r="E132" s="108"/>
      <c r="F132" s="108"/>
      <c r="G132" s="108"/>
      <c r="H132" s="108"/>
      <c r="I132" s="108"/>
      <c r="J132" s="109"/>
      <c r="K132" s="74"/>
      <c r="L132" s="74"/>
      <c r="M132" s="74"/>
      <c r="N132" s="74"/>
      <c r="O132" s="74"/>
      <c r="P132" s="75"/>
      <c r="Q132" s="75"/>
      <c r="R132" s="75"/>
      <c r="S132" s="75"/>
      <c r="T132" s="76"/>
      <c r="U132" s="76"/>
      <c r="V132" s="76"/>
      <c r="W132" s="76"/>
      <c r="X132" s="108"/>
      <c r="Y132" s="108"/>
      <c r="Z132" s="108"/>
      <c r="AA132" s="108"/>
      <c r="AB132" s="108"/>
      <c r="AC132" s="108"/>
      <c r="AD132" s="108"/>
      <c r="AE132" s="108"/>
      <c r="AF132" s="108"/>
      <c r="AG132" s="108"/>
      <c r="AH132" s="108"/>
    </row>
    <row r="133" spans="1:34" x14ac:dyDescent="0.35">
      <c r="A133" s="71">
        <f t="shared" si="20"/>
        <v>120</v>
      </c>
      <c r="B133" s="72"/>
      <c r="C133" s="72"/>
      <c r="D133" s="72"/>
      <c r="E133" s="72"/>
      <c r="F133" s="72"/>
      <c r="G133" s="72"/>
      <c r="H133" s="72"/>
      <c r="I133" s="72"/>
      <c r="J133" s="73"/>
      <c r="K133" s="74"/>
      <c r="L133" s="74"/>
      <c r="M133" s="74"/>
      <c r="N133" s="74"/>
      <c r="O133" s="74"/>
      <c r="P133" s="75"/>
      <c r="Q133" s="75"/>
      <c r="R133" s="75"/>
      <c r="S133" s="75"/>
      <c r="T133" s="86"/>
      <c r="U133" s="86"/>
      <c r="V133" s="86"/>
      <c r="W133" s="86"/>
      <c r="X133" s="72"/>
      <c r="Y133" s="72"/>
      <c r="Z133" s="72"/>
      <c r="AA133" s="72"/>
      <c r="AB133" s="72"/>
      <c r="AC133" s="72"/>
      <c r="AD133" s="77"/>
      <c r="AE133" s="72"/>
      <c r="AF133" s="72"/>
      <c r="AG133" s="72"/>
      <c r="AH133" s="72"/>
    </row>
    <row r="134" spans="1:34" x14ac:dyDescent="0.35">
      <c r="A134" s="71">
        <f t="shared" si="20"/>
        <v>121</v>
      </c>
      <c r="B134" s="72">
        <v>1.6</v>
      </c>
      <c r="C134" s="157" t="s">
        <v>3828</v>
      </c>
      <c r="D134" s="158"/>
      <c r="E134" s="158"/>
      <c r="F134" s="158"/>
      <c r="G134" s="159"/>
      <c r="H134" s="72"/>
      <c r="I134" s="72"/>
      <c r="J134" s="73"/>
      <c r="K134" s="74"/>
      <c r="L134" s="74"/>
      <c r="M134" s="74"/>
      <c r="N134" s="74"/>
      <c r="O134" s="74"/>
      <c r="P134" s="75"/>
      <c r="Q134" s="75"/>
      <c r="R134" s="75"/>
      <c r="S134" s="75"/>
      <c r="T134" s="86"/>
      <c r="U134" s="86"/>
      <c r="V134" s="86"/>
      <c r="W134" s="86"/>
      <c r="X134" s="72"/>
      <c r="Y134" s="72"/>
      <c r="Z134" s="72"/>
      <c r="AA134" s="72"/>
      <c r="AB134" s="72"/>
      <c r="AC134" s="72"/>
      <c r="AD134" s="77"/>
      <c r="AE134" s="72"/>
      <c r="AF134" s="72"/>
      <c r="AG134" s="72"/>
      <c r="AH134" s="72"/>
    </row>
    <row r="135" spans="1:34" collapsed="1" x14ac:dyDescent="0.35">
      <c r="A135" s="71">
        <f t="shared" si="20"/>
        <v>122</v>
      </c>
      <c r="B135" s="72"/>
      <c r="C135" s="72" t="s">
        <v>385</v>
      </c>
      <c r="D135" s="194" t="s">
        <v>4310</v>
      </c>
      <c r="E135" s="195"/>
      <c r="F135" s="195"/>
      <c r="G135" s="196"/>
      <c r="H135" s="72"/>
      <c r="I135" s="72"/>
      <c r="J135" s="73"/>
      <c r="K135" s="74"/>
      <c r="L135" s="74"/>
      <c r="M135" s="74"/>
      <c r="N135" s="74"/>
      <c r="O135" s="74"/>
      <c r="P135" s="75"/>
      <c r="Q135" s="75"/>
      <c r="R135" s="75"/>
      <c r="S135" s="75"/>
      <c r="T135" s="86"/>
      <c r="U135" s="86"/>
      <c r="V135" s="86"/>
      <c r="W135" s="86"/>
      <c r="X135" s="72"/>
      <c r="Y135" s="72"/>
      <c r="Z135" s="72"/>
      <c r="AA135" s="72"/>
      <c r="AB135" s="72"/>
      <c r="AC135" s="72"/>
      <c r="AD135" s="77"/>
      <c r="AE135" s="72"/>
      <c r="AF135" s="72"/>
      <c r="AG135" s="72"/>
      <c r="AH135" s="72"/>
    </row>
    <row r="136" spans="1:34" hidden="1" outlineLevel="1" x14ac:dyDescent="0.35">
      <c r="A136" s="71">
        <f t="shared" si="20"/>
        <v>123</v>
      </c>
      <c r="B136" s="72"/>
      <c r="C136" s="72"/>
      <c r="D136" s="90"/>
      <c r="E136" s="90"/>
      <c r="F136" s="90"/>
      <c r="G136" s="90"/>
      <c r="H136" s="72"/>
      <c r="I136" s="72"/>
      <c r="J136" s="73"/>
      <c r="K136" s="74"/>
      <c r="L136" s="74"/>
      <c r="M136" s="74"/>
      <c r="N136" s="74"/>
      <c r="O136" s="74"/>
      <c r="P136" s="75"/>
      <c r="Q136" s="75"/>
      <c r="R136" s="75"/>
      <c r="S136" s="75"/>
      <c r="T136" s="86"/>
      <c r="U136" s="86"/>
      <c r="V136" s="86"/>
      <c r="W136" s="86"/>
      <c r="X136" s="72"/>
      <c r="Y136" s="72"/>
      <c r="Z136" s="72"/>
      <c r="AA136" s="72"/>
      <c r="AB136" s="72"/>
      <c r="AC136" s="72"/>
      <c r="AD136" s="77"/>
      <c r="AE136" s="72"/>
      <c r="AF136" s="72"/>
      <c r="AG136" s="72"/>
      <c r="AH136" s="72"/>
    </row>
    <row r="137" spans="1:34" hidden="1" outlineLevel="1" x14ac:dyDescent="0.35">
      <c r="A137" s="71">
        <f t="shared" si="20"/>
        <v>124</v>
      </c>
      <c r="B137" s="72"/>
      <c r="C137" s="72"/>
      <c r="D137" s="90"/>
      <c r="E137" s="90"/>
      <c r="F137" s="90"/>
      <c r="G137" s="90"/>
      <c r="H137" s="72"/>
      <c r="I137" s="72"/>
      <c r="J137" s="73"/>
      <c r="K137" s="74"/>
      <c r="L137" s="74"/>
      <c r="M137" s="74"/>
      <c r="N137" s="74"/>
      <c r="O137" s="74"/>
      <c r="P137" s="75"/>
      <c r="Q137" s="75"/>
      <c r="R137" s="75"/>
      <c r="S137" s="75"/>
      <c r="T137" s="86"/>
      <c r="U137" s="86"/>
      <c r="V137" s="86"/>
      <c r="W137" s="86"/>
      <c r="X137" s="72"/>
      <c r="Y137" s="72"/>
      <c r="Z137" s="72"/>
      <c r="AA137" s="72"/>
      <c r="AB137" s="72"/>
      <c r="AC137" s="72"/>
      <c r="AD137" s="77"/>
      <c r="AE137" s="72"/>
      <c r="AF137" s="72"/>
      <c r="AG137" s="72"/>
      <c r="AH137" s="72"/>
    </row>
    <row r="138" spans="1:34" hidden="1" outlineLevel="1" x14ac:dyDescent="0.35">
      <c r="A138" s="71">
        <f t="shared" si="20"/>
        <v>125</v>
      </c>
      <c r="B138" s="72"/>
      <c r="C138" s="72"/>
      <c r="D138" s="111"/>
      <c r="E138" s="90"/>
      <c r="F138" s="90"/>
      <c r="G138" s="90"/>
      <c r="H138" s="72"/>
      <c r="I138" s="72"/>
      <c r="J138" s="73"/>
      <c r="K138" s="74"/>
      <c r="L138" s="74"/>
      <c r="M138" s="74"/>
      <c r="N138" s="74"/>
      <c r="O138" s="74"/>
      <c r="P138" s="75"/>
      <c r="Q138" s="75"/>
      <c r="R138" s="75"/>
      <c r="S138" s="75"/>
      <c r="T138" s="86"/>
      <c r="U138" s="86"/>
      <c r="V138" s="86"/>
      <c r="W138" s="86"/>
      <c r="X138" s="72"/>
      <c r="Y138" s="72"/>
      <c r="Z138" s="72"/>
      <c r="AA138" s="72"/>
      <c r="AB138" s="72"/>
      <c r="AC138" s="72"/>
      <c r="AD138" s="77"/>
      <c r="AE138" s="72"/>
      <c r="AF138" s="72"/>
      <c r="AG138" s="72"/>
      <c r="AH138" s="72"/>
    </row>
    <row r="139" spans="1:34" collapsed="1" x14ac:dyDescent="0.35">
      <c r="A139" s="71">
        <f t="shared" si="20"/>
        <v>126</v>
      </c>
      <c r="B139" s="72"/>
      <c r="C139" s="72" t="s">
        <v>386</v>
      </c>
      <c r="D139" s="186" t="s">
        <v>4311</v>
      </c>
      <c r="E139" s="186"/>
      <c r="F139" s="186"/>
      <c r="G139" s="186"/>
      <c r="H139" s="72"/>
      <c r="I139" s="72"/>
      <c r="J139" s="73"/>
      <c r="K139" s="74"/>
      <c r="L139" s="74"/>
      <c r="M139" s="74"/>
      <c r="N139" s="74"/>
      <c r="O139" s="74"/>
      <c r="P139" s="75"/>
      <c r="Q139" s="75"/>
      <c r="R139" s="75"/>
      <c r="S139" s="75"/>
      <c r="T139" s="86"/>
      <c r="U139" s="86"/>
      <c r="V139" s="86"/>
      <c r="W139" s="86"/>
      <c r="X139" s="72"/>
      <c r="Y139" s="72"/>
      <c r="Z139" s="72"/>
      <c r="AA139" s="72"/>
      <c r="AB139" s="72"/>
      <c r="AC139" s="72"/>
      <c r="AD139" s="77"/>
      <c r="AE139" s="72"/>
      <c r="AF139" s="72"/>
      <c r="AG139" s="72"/>
      <c r="AH139" s="72"/>
    </row>
    <row r="140" spans="1:34" s="120" customFormat="1" hidden="1" outlineLevel="1" x14ac:dyDescent="0.35">
      <c r="A140" s="112">
        <f t="shared" ref="A140:A203" si="21">A139+1</f>
        <v>127</v>
      </c>
      <c r="B140" s="113"/>
      <c r="C140" s="113"/>
      <c r="D140" s="114" t="s">
        <v>1289</v>
      </c>
      <c r="E140" s="187" t="s">
        <v>3596</v>
      </c>
      <c r="F140" s="187"/>
      <c r="G140" s="187"/>
      <c r="H140" s="113"/>
      <c r="I140" s="113"/>
      <c r="J140" s="115"/>
      <c r="K140" s="116"/>
      <c r="L140" s="116"/>
      <c r="M140" s="116"/>
      <c r="N140" s="116"/>
      <c r="O140" s="116"/>
      <c r="P140" s="117"/>
      <c r="Q140" s="117"/>
      <c r="R140" s="117"/>
      <c r="S140" s="117"/>
      <c r="T140" s="118"/>
      <c r="U140" s="118"/>
      <c r="V140" s="118"/>
      <c r="W140" s="118"/>
      <c r="X140" s="113"/>
      <c r="Y140" s="113"/>
      <c r="Z140" s="113"/>
      <c r="AA140" s="113"/>
      <c r="AB140" s="113"/>
      <c r="AC140" s="113"/>
      <c r="AD140" s="119"/>
      <c r="AE140" s="113"/>
      <c r="AF140" s="113"/>
      <c r="AG140" s="113"/>
      <c r="AH140" s="113"/>
    </row>
    <row r="141" spans="1:34" s="120" customFormat="1" hidden="1" outlineLevel="1" x14ac:dyDescent="0.35">
      <c r="A141" s="112">
        <f t="shared" si="21"/>
        <v>128</v>
      </c>
      <c r="D141" s="114" t="s">
        <v>3091</v>
      </c>
      <c r="E141" s="187" t="s">
        <v>3597</v>
      </c>
      <c r="F141" s="187"/>
      <c r="G141" s="187"/>
      <c r="J141" s="121"/>
      <c r="K141" s="122"/>
      <c r="L141" s="122"/>
      <c r="M141" s="122"/>
      <c r="N141" s="122"/>
      <c r="O141" s="122"/>
      <c r="P141" s="123"/>
      <c r="Q141" s="123"/>
      <c r="R141" s="123"/>
      <c r="S141" s="123"/>
      <c r="T141" s="124"/>
      <c r="U141" s="124"/>
      <c r="V141" s="124"/>
      <c r="W141" s="124"/>
      <c r="AD141" s="125"/>
    </row>
    <row r="142" spans="1:34" s="120" customFormat="1" hidden="1" outlineLevel="1" x14ac:dyDescent="0.35">
      <c r="A142" s="112">
        <f t="shared" si="21"/>
        <v>129</v>
      </c>
      <c r="D142" s="114" t="s">
        <v>3092</v>
      </c>
      <c r="E142" s="187" t="s">
        <v>3380</v>
      </c>
      <c r="F142" s="187"/>
      <c r="G142" s="187"/>
      <c r="J142" s="121"/>
      <c r="K142" s="122"/>
      <c r="L142" s="122"/>
      <c r="M142" s="122"/>
      <c r="N142" s="122"/>
      <c r="O142" s="122"/>
      <c r="P142" s="123"/>
      <c r="Q142" s="123"/>
      <c r="R142" s="123"/>
      <c r="S142" s="123"/>
      <c r="T142" s="124"/>
      <c r="U142" s="124"/>
      <c r="V142" s="124"/>
      <c r="W142" s="124"/>
      <c r="AD142" s="125"/>
    </row>
    <row r="143" spans="1:34" collapsed="1" x14ac:dyDescent="0.35">
      <c r="A143" s="71">
        <f t="shared" si="21"/>
        <v>130</v>
      </c>
      <c r="C143" s="79" t="s">
        <v>388</v>
      </c>
      <c r="D143" s="188" t="s">
        <v>3598</v>
      </c>
      <c r="E143" s="189"/>
      <c r="F143" s="189"/>
      <c r="G143" s="190"/>
    </row>
    <row r="144" spans="1:34" hidden="1" outlineLevel="1" x14ac:dyDescent="0.35">
      <c r="A144" s="71">
        <f t="shared" si="21"/>
        <v>131</v>
      </c>
      <c r="D144" s="90"/>
      <c r="E144" s="191" t="s">
        <v>3869</v>
      </c>
      <c r="F144" s="192"/>
      <c r="G144" s="193"/>
    </row>
    <row r="145" spans="1:29" hidden="1" outlineLevel="1" x14ac:dyDescent="0.35">
      <c r="A145" s="71">
        <f t="shared" si="21"/>
        <v>132</v>
      </c>
      <c r="D145" s="90"/>
      <c r="E145" s="90" t="s">
        <v>3873</v>
      </c>
      <c r="F145" s="90"/>
      <c r="G145" s="90"/>
    </row>
    <row r="146" spans="1:29" hidden="1" outlineLevel="1" x14ac:dyDescent="0.35">
      <c r="A146" s="71">
        <f t="shared" si="21"/>
        <v>133</v>
      </c>
      <c r="D146" s="90"/>
      <c r="E146" s="181" t="s">
        <v>4319</v>
      </c>
      <c r="F146" s="181"/>
      <c r="G146" s="181"/>
    </row>
    <row r="147" spans="1:29" x14ac:dyDescent="0.35">
      <c r="A147" s="71">
        <f t="shared" si="21"/>
        <v>134</v>
      </c>
      <c r="C147" s="79" t="s">
        <v>390</v>
      </c>
      <c r="D147" s="181" t="s">
        <v>3955</v>
      </c>
      <c r="E147" s="181"/>
      <c r="F147" s="181"/>
      <c r="G147" s="181"/>
    </row>
    <row r="148" spans="1:29" x14ac:dyDescent="0.35">
      <c r="A148" s="71">
        <f t="shared" si="21"/>
        <v>135</v>
      </c>
      <c r="C148" s="79" t="s">
        <v>420</v>
      </c>
      <c r="D148" s="182" t="s">
        <v>3594</v>
      </c>
      <c r="E148" s="182"/>
      <c r="F148" s="182"/>
      <c r="G148" s="182"/>
    </row>
    <row r="149" spans="1:29" x14ac:dyDescent="0.35">
      <c r="A149" s="71">
        <f t="shared" si="21"/>
        <v>136</v>
      </c>
      <c r="C149" s="79" t="s">
        <v>486</v>
      </c>
      <c r="D149" s="155" t="s">
        <v>4009</v>
      </c>
      <c r="E149" s="155"/>
      <c r="F149" s="155"/>
      <c r="G149" s="155"/>
    </row>
    <row r="150" spans="1:29" x14ac:dyDescent="0.35">
      <c r="A150" s="71">
        <f t="shared" si="21"/>
        <v>137</v>
      </c>
    </row>
    <row r="151" spans="1:29" x14ac:dyDescent="0.35">
      <c r="A151" s="71">
        <f t="shared" si="21"/>
        <v>138</v>
      </c>
      <c r="C151" s="79" t="s">
        <v>537</v>
      </c>
      <c r="D151" s="155" t="s">
        <v>4366</v>
      </c>
      <c r="E151" s="155"/>
      <c r="F151" s="155"/>
      <c r="G151" s="155"/>
    </row>
    <row r="152" spans="1:29" x14ac:dyDescent="0.35">
      <c r="A152" s="71">
        <f t="shared" si="21"/>
        <v>139</v>
      </c>
    </row>
    <row r="153" spans="1:29" x14ac:dyDescent="0.35">
      <c r="A153" s="71">
        <f t="shared" si="21"/>
        <v>140</v>
      </c>
    </row>
    <row r="154" spans="1:29" s="132" customFormat="1" ht="15" customHeight="1" x14ac:dyDescent="0.35">
      <c r="A154" s="71">
        <f t="shared" si="21"/>
        <v>141</v>
      </c>
      <c r="B154" s="130">
        <v>1.7</v>
      </c>
      <c r="C154" s="197" t="s">
        <v>4298</v>
      </c>
      <c r="D154" s="197"/>
      <c r="E154" s="197"/>
      <c r="F154" s="197"/>
      <c r="G154" s="197"/>
      <c r="H154" s="130"/>
      <c r="I154" s="130"/>
      <c r="J154" s="131"/>
      <c r="K154" s="88" t="e">
        <f>IF(Sheet2!$C$5="COTS/SaaS",Sheet1!#REF!,Sheet1!#REF!)</f>
        <v>#REF!</v>
      </c>
      <c r="L154" s="74"/>
      <c r="M154" s="74"/>
      <c r="N154" s="74"/>
      <c r="O154" s="74"/>
      <c r="P154" s="75"/>
      <c r="Q154" s="75"/>
      <c r="R154" s="75"/>
      <c r="S154" s="75"/>
      <c r="T154" s="76"/>
      <c r="U154" s="76"/>
      <c r="V154" s="76"/>
      <c r="W154" s="76"/>
      <c r="X154" s="130"/>
      <c r="Y154" s="130"/>
      <c r="Z154" s="130"/>
      <c r="AA154" s="130"/>
      <c r="AB154" s="130"/>
      <c r="AC154" s="130"/>
    </row>
    <row r="155" spans="1:29" s="132" customFormat="1" ht="15" customHeight="1" x14ac:dyDescent="0.35">
      <c r="A155" s="71">
        <f t="shared" si="21"/>
        <v>142</v>
      </c>
      <c r="B155" s="130"/>
      <c r="C155" s="130" t="s">
        <v>1315</v>
      </c>
      <c r="D155" s="130"/>
      <c r="E155" s="130"/>
      <c r="F155" s="130"/>
      <c r="G155" s="130"/>
      <c r="H155" s="130"/>
      <c r="I155" s="130"/>
      <c r="J155" s="131"/>
      <c r="K155" s="88"/>
      <c r="L155" s="74"/>
      <c r="M155" s="74"/>
      <c r="N155" s="74"/>
      <c r="O155" s="74"/>
      <c r="P155" s="75"/>
      <c r="Q155" s="75"/>
      <c r="R155" s="75"/>
      <c r="S155" s="75"/>
      <c r="T155" s="76"/>
      <c r="U155" s="76"/>
      <c r="V155" s="76"/>
      <c r="W155" s="76"/>
      <c r="X155" s="130"/>
      <c r="Y155" s="130"/>
      <c r="Z155" s="130"/>
      <c r="AA155" s="130"/>
      <c r="AB155" s="130"/>
      <c r="AC155" s="130"/>
    </row>
    <row r="156" spans="1:29" s="132" customFormat="1" ht="15" customHeight="1" outlineLevel="2" x14ac:dyDescent="0.35">
      <c r="A156" s="71">
        <f t="shared" si="21"/>
        <v>143</v>
      </c>
      <c r="B156" s="130"/>
      <c r="C156" s="130" t="s">
        <v>248</v>
      </c>
      <c r="D156" s="197" t="s">
        <v>3558</v>
      </c>
      <c r="E156" s="197"/>
      <c r="F156" s="197"/>
      <c r="G156" s="197"/>
      <c r="H156" s="130"/>
      <c r="I156" s="130" t="s">
        <v>1166</v>
      </c>
      <c r="J156" s="131"/>
      <c r="K156" s="74"/>
      <c r="L156" s="74">
        <v>0.1507</v>
      </c>
      <c r="M156" s="74">
        <f>SUM(M157:M164)</f>
        <v>1</v>
      </c>
      <c r="N156" s="74"/>
      <c r="O156" s="74"/>
      <c r="P156" s="75"/>
      <c r="Q156" s="75">
        <f>($P$184*L156)</f>
        <v>0</v>
      </c>
      <c r="R156" s="75"/>
      <c r="S156" s="75"/>
      <c r="T156" s="76"/>
      <c r="U156" s="76"/>
      <c r="V156" s="76"/>
      <c r="W156" s="76"/>
      <c r="X156" s="130">
        <f t="shared" ref="X156:X167" si="22">IF(ISBLANK(P156),IF(ISBLANK(Q156),IF(ISBLANK(R156),IF(ISBLANK(S156),"Error",S156),R156),Q156),P156)/6</f>
        <v>0</v>
      </c>
      <c r="Y156" s="130">
        <f t="shared" ref="Y156:Y171" si="23">ROUNDUP(X156,1)</f>
        <v>0</v>
      </c>
      <c r="Z156" s="130">
        <v>51</v>
      </c>
      <c r="AA156" s="130">
        <f t="shared" ref="AA156:AA169" si="24">IF(ISBLANK(Z156),,WORKDAY(VLOOKUP(Z156,$A$2:$AB$811,26),0))</f>
        <v>0</v>
      </c>
      <c r="AB156" s="130">
        <f>(WORKDAY(AA156,X156))</f>
        <v>0</v>
      </c>
      <c r="AC156" s="130"/>
    </row>
    <row r="157" spans="1:29" s="132" customFormat="1" ht="15" customHeight="1" outlineLevel="3" x14ac:dyDescent="0.35">
      <c r="A157" s="71">
        <f t="shared" si="21"/>
        <v>144</v>
      </c>
      <c r="B157" s="130"/>
      <c r="C157" s="130"/>
      <c r="D157" s="130" t="s">
        <v>250</v>
      </c>
      <c r="E157" s="197" t="s">
        <v>3488</v>
      </c>
      <c r="F157" s="197"/>
      <c r="G157" s="197"/>
      <c r="H157" s="130"/>
      <c r="I157" s="130" t="s">
        <v>1166</v>
      </c>
      <c r="J157" s="131"/>
      <c r="K157" s="74"/>
      <c r="L157" s="74"/>
      <c r="M157" s="74">
        <v>0.2</v>
      </c>
      <c r="N157" s="74"/>
      <c r="O157" s="74"/>
      <c r="P157" s="75"/>
      <c r="Q157" s="75"/>
      <c r="R157" s="75">
        <f t="shared" ref="R157:R164" si="25">($Q$342*M157)</f>
        <v>0</v>
      </c>
      <c r="S157" s="75"/>
      <c r="T157" s="76"/>
      <c r="U157" s="76"/>
      <c r="V157" s="76"/>
      <c r="W157" s="76"/>
      <c r="X157" s="130">
        <f t="shared" si="22"/>
        <v>0</v>
      </c>
      <c r="Y157" s="130">
        <f t="shared" si="23"/>
        <v>0</v>
      </c>
      <c r="Z157" s="130"/>
      <c r="AA157" s="130">
        <f t="shared" si="24"/>
        <v>0</v>
      </c>
      <c r="AB157" s="130" t="e">
        <f>#REF!</f>
        <v>#REF!</v>
      </c>
      <c r="AC157" s="130"/>
    </row>
    <row r="158" spans="1:29" s="132" customFormat="1" ht="15" customHeight="1" outlineLevel="3" x14ac:dyDescent="0.35">
      <c r="A158" s="71">
        <f t="shared" si="21"/>
        <v>145</v>
      </c>
      <c r="B158" s="130"/>
      <c r="C158" s="130"/>
      <c r="D158" s="130" t="s">
        <v>252</v>
      </c>
      <c r="E158" s="197" t="s">
        <v>3489</v>
      </c>
      <c r="F158" s="197"/>
      <c r="G158" s="197"/>
      <c r="H158" s="130"/>
      <c r="I158" s="130" t="s">
        <v>1167</v>
      </c>
      <c r="J158" s="131"/>
      <c r="K158" s="74"/>
      <c r="L158" s="74"/>
      <c r="M158" s="74">
        <v>0.2</v>
      </c>
      <c r="N158" s="74"/>
      <c r="O158" s="74"/>
      <c r="P158" s="75"/>
      <c r="Q158" s="75"/>
      <c r="R158" s="75">
        <f t="shared" si="25"/>
        <v>0</v>
      </c>
      <c r="S158" s="75"/>
      <c r="T158" s="76"/>
      <c r="U158" s="76"/>
      <c r="V158" s="76"/>
      <c r="W158" s="76"/>
      <c r="X158" s="130">
        <f t="shared" si="22"/>
        <v>0</v>
      </c>
      <c r="Y158" s="130">
        <f t="shared" si="23"/>
        <v>0</v>
      </c>
      <c r="Z158" s="130"/>
      <c r="AA158" s="130">
        <f t="shared" si="24"/>
        <v>0</v>
      </c>
      <c r="AB158" s="130" t="e">
        <f>#REF!</f>
        <v>#REF!</v>
      </c>
      <c r="AC158" s="130"/>
    </row>
    <row r="159" spans="1:29" s="132" customFormat="1" ht="15" customHeight="1" outlineLevel="3" x14ac:dyDescent="0.35">
      <c r="A159" s="71">
        <f t="shared" si="21"/>
        <v>146</v>
      </c>
      <c r="B159" s="130"/>
      <c r="C159" s="130"/>
      <c r="D159" s="130" t="s">
        <v>254</v>
      </c>
      <c r="E159" s="197" t="s">
        <v>3490</v>
      </c>
      <c r="F159" s="197"/>
      <c r="G159" s="197"/>
      <c r="H159" s="130"/>
      <c r="I159" s="130" t="s">
        <v>1168</v>
      </c>
      <c r="J159" s="131"/>
      <c r="K159" s="74"/>
      <c r="L159" s="74"/>
      <c r="M159" s="74">
        <v>0.1</v>
      </c>
      <c r="N159" s="74"/>
      <c r="O159" s="74"/>
      <c r="P159" s="75"/>
      <c r="Q159" s="75"/>
      <c r="R159" s="75">
        <f t="shared" si="25"/>
        <v>0</v>
      </c>
      <c r="S159" s="75"/>
      <c r="T159" s="76"/>
      <c r="U159" s="76"/>
      <c r="V159" s="76"/>
      <c r="W159" s="76"/>
      <c r="X159" s="130">
        <f t="shared" si="22"/>
        <v>0</v>
      </c>
      <c r="Y159" s="130">
        <f t="shared" si="23"/>
        <v>0</v>
      </c>
      <c r="Z159" s="130"/>
      <c r="AA159" s="130">
        <f t="shared" si="24"/>
        <v>0</v>
      </c>
      <c r="AB159" s="130">
        <f>AB55</f>
        <v>0</v>
      </c>
      <c r="AC159" s="130"/>
    </row>
    <row r="160" spans="1:29" s="132" customFormat="1" ht="15" customHeight="1" outlineLevel="3" x14ac:dyDescent="0.35">
      <c r="A160" s="71">
        <f t="shared" si="21"/>
        <v>147</v>
      </c>
      <c r="B160" s="130"/>
      <c r="C160" s="130"/>
      <c r="D160" s="130" t="s">
        <v>256</v>
      </c>
      <c r="E160" s="197" t="s">
        <v>3491</v>
      </c>
      <c r="F160" s="197"/>
      <c r="G160" s="197"/>
      <c r="H160" s="130"/>
      <c r="I160" s="130" t="s">
        <v>1166</v>
      </c>
      <c r="J160" s="131"/>
      <c r="K160" s="74"/>
      <c r="L160" s="74"/>
      <c r="M160" s="74">
        <v>0.1</v>
      </c>
      <c r="N160" s="74"/>
      <c r="O160" s="74"/>
      <c r="P160" s="75"/>
      <c r="Q160" s="75"/>
      <c r="R160" s="75">
        <f t="shared" si="25"/>
        <v>0</v>
      </c>
      <c r="S160" s="75"/>
      <c r="T160" s="76"/>
      <c r="U160" s="76"/>
      <c r="V160" s="76"/>
      <c r="W160" s="76"/>
      <c r="X160" s="130">
        <f t="shared" si="22"/>
        <v>0</v>
      </c>
      <c r="Y160" s="130">
        <f t="shared" si="23"/>
        <v>0</v>
      </c>
      <c r="Z160" s="130"/>
      <c r="AA160" s="130">
        <f t="shared" si="24"/>
        <v>0</v>
      </c>
      <c r="AB160" s="130" t="e">
        <f>#REF!</f>
        <v>#REF!</v>
      </c>
      <c r="AC160" s="130"/>
    </row>
    <row r="161" spans="1:29" s="132" customFormat="1" ht="15" customHeight="1" outlineLevel="3" x14ac:dyDescent="0.35">
      <c r="A161" s="71">
        <f t="shared" si="21"/>
        <v>148</v>
      </c>
      <c r="B161" s="130"/>
      <c r="C161" s="130"/>
      <c r="D161" s="130" t="s">
        <v>258</v>
      </c>
      <c r="E161" s="197" t="s">
        <v>3492</v>
      </c>
      <c r="F161" s="197"/>
      <c r="G161" s="197"/>
      <c r="H161" s="130"/>
      <c r="I161" s="130" t="s">
        <v>1168</v>
      </c>
      <c r="J161" s="131"/>
      <c r="K161" s="74"/>
      <c r="L161" s="74"/>
      <c r="M161" s="74">
        <v>8.3699999999999997E-2</v>
      </c>
      <c r="N161" s="74"/>
      <c r="O161" s="74"/>
      <c r="P161" s="75"/>
      <c r="Q161" s="75"/>
      <c r="R161" s="75">
        <f t="shared" si="25"/>
        <v>0</v>
      </c>
      <c r="S161" s="75"/>
      <c r="T161" s="76"/>
      <c r="U161" s="76"/>
      <c r="V161" s="76"/>
      <c r="W161" s="76"/>
      <c r="X161" s="130">
        <f t="shared" si="22"/>
        <v>0</v>
      </c>
      <c r="Y161" s="130">
        <f t="shared" si="23"/>
        <v>0</v>
      </c>
      <c r="Z161" s="130"/>
      <c r="AA161" s="130">
        <f t="shared" si="24"/>
        <v>0</v>
      </c>
      <c r="AB161" s="130">
        <f>AB60</f>
        <v>0</v>
      </c>
      <c r="AC161" s="130"/>
    </row>
    <row r="162" spans="1:29" s="132" customFormat="1" ht="15" customHeight="1" outlineLevel="3" x14ac:dyDescent="0.35">
      <c r="A162" s="71">
        <f t="shared" si="21"/>
        <v>149</v>
      </c>
      <c r="B162" s="130"/>
      <c r="C162" s="130"/>
      <c r="D162" s="130" t="s">
        <v>260</v>
      </c>
      <c r="E162" s="197" t="s">
        <v>3493</v>
      </c>
      <c r="F162" s="197"/>
      <c r="G162" s="197"/>
      <c r="H162" s="130"/>
      <c r="I162" s="130" t="s">
        <v>1129</v>
      </c>
      <c r="J162" s="131"/>
      <c r="K162" s="74"/>
      <c r="L162" s="74"/>
      <c r="M162" s="74">
        <v>0.05</v>
      </c>
      <c r="N162" s="74"/>
      <c r="O162" s="74"/>
      <c r="P162" s="75"/>
      <c r="Q162" s="75"/>
      <c r="R162" s="75">
        <f t="shared" si="25"/>
        <v>0</v>
      </c>
      <c r="S162" s="75"/>
      <c r="T162" s="76"/>
      <c r="U162" s="76"/>
      <c r="V162" s="76"/>
      <c r="W162" s="76"/>
      <c r="X162" s="130">
        <f t="shared" si="22"/>
        <v>0</v>
      </c>
      <c r="Y162" s="130">
        <f t="shared" si="23"/>
        <v>0</v>
      </c>
      <c r="Z162" s="130"/>
      <c r="AA162" s="130">
        <f t="shared" si="24"/>
        <v>0</v>
      </c>
      <c r="AB162" s="130">
        <f>AB61</f>
        <v>0</v>
      </c>
      <c r="AC162" s="130"/>
    </row>
    <row r="163" spans="1:29" s="132" customFormat="1" ht="15" customHeight="1" outlineLevel="3" x14ac:dyDescent="0.35">
      <c r="A163" s="71">
        <f t="shared" si="21"/>
        <v>150</v>
      </c>
      <c r="B163" s="130"/>
      <c r="C163" s="130"/>
      <c r="D163" s="130" t="s">
        <v>3841</v>
      </c>
      <c r="E163" s="197" t="s">
        <v>3137</v>
      </c>
      <c r="F163" s="197"/>
      <c r="G163" s="197"/>
      <c r="H163" s="130"/>
      <c r="I163" s="130"/>
      <c r="J163" s="131"/>
      <c r="K163" s="74"/>
      <c r="L163" s="74"/>
      <c r="M163" s="74">
        <v>0.1183</v>
      </c>
      <c r="N163" s="74"/>
      <c r="O163" s="74"/>
      <c r="P163" s="75"/>
      <c r="Q163" s="75"/>
      <c r="R163" s="75">
        <f t="shared" si="25"/>
        <v>0</v>
      </c>
      <c r="S163" s="75"/>
      <c r="T163" s="76"/>
      <c r="U163" s="76"/>
      <c r="V163" s="76"/>
      <c r="W163" s="76"/>
      <c r="X163" s="130">
        <f t="shared" si="22"/>
        <v>0</v>
      </c>
      <c r="Y163" s="130">
        <f t="shared" si="23"/>
        <v>0</v>
      </c>
      <c r="Z163" s="130"/>
      <c r="AA163" s="130">
        <f t="shared" si="24"/>
        <v>0</v>
      </c>
      <c r="AB163" s="130">
        <f>AB62</f>
        <v>0</v>
      </c>
      <c r="AC163" s="130"/>
    </row>
    <row r="164" spans="1:29" s="132" customFormat="1" ht="15" customHeight="1" outlineLevel="3" x14ac:dyDescent="0.35">
      <c r="A164" s="71">
        <f t="shared" si="21"/>
        <v>151</v>
      </c>
      <c r="B164" s="130"/>
      <c r="C164" s="130"/>
      <c r="D164" s="130" t="s">
        <v>3842</v>
      </c>
      <c r="E164" s="197" t="s">
        <v>3494</v>
      </c>
      <c r="F164" s="197"/>
      <c r="G164" s="197"/>
      <c r="H164" s="130"/>
      <c r="I164" s="130" t="s">
        <v>1249</v>
      </c>
      <c r="J164" s="131"/>
      <c r="K164" s="74"/>
      <c r="L164" s="74"/>
      <c r="M164" s="74">
        <v>0.14799999999999999</v>
      </c>
      <c r="N164" s="74"/>
      <c r="O164" s="74"/>
      <c r="P164" s="75"/>
      <c r="Q164" s="75"/>
      <c r="R164" s="75">
        <f t="shared" si="25"/>
        <v>0</v>
      </c>
      <c r="S164" s="75"/>
      <c r="T164" s="76"/>
      <c r="U164" s="76"/>
      <c r="V164" s="76"/>
      <c r="W164" s="76"/>
      <c r="X164" s="130">
        <f t="shared" si="22"/>
        <v>0</v>
      </c>
      <c r="Y164" s="130">
        <f t="shared" si="23"/>
        <v>0</v>
      </c>
      <c r="Z164" s="130"/>
      <c r="AA164" s="130">
        <f t="shared" si="24"/>
        <v>0</v>
      </c>
      <c r="AB164" s="130">
        <f>AB63</f>
        <v>0</v>
      </c>
      <c r="AC164" s="130"/>
    </row>
    <row r="165" spans="1:29" s="132" customFormat="1" ht="15" customHeight="1" outlineLevel="2" x14ac:dyDescent="0.35">
      <c r="A165" s="71">
        <f t="shared" si="21"/>
        <v>152</v>
      </c>
      <c r="B165" s="130"/>
      <c r="C165" s="130" t="s">
        <v>1296</v>
      </c>
      <c r="D165" s="197" t="s">
        <v>4011</v>
      </c>
      <c r="E165" s="197"/>
      <c r="F165" s="197"/>
      <c r="G165" s="197"/>
      <c r="H165" s="130"/>
      <c r="I165" s="130"/>
      <c r="J165" s="131"/>
      <c r="K165" s="74"/>
      <c r="L165" s="74"/>
      <c r="M165" s="74">
        <v>7.6899999999999996E-2</v>
      </c>
      <c r="N165" s="74">
        <f>SUM(N166:N177)</f>
        <v>1</v>
      </c>
      <c r="O165" s="74"/>
      <c r="P165" s="75"/>
      <c r="Q165" s="75"/>
      <c r="R165" s="75">
        <f>$Q$189*M165</f>
        <v>0</v>
      </c>
      <c r="S165" s="75"/>
      <c r="T165" s="76"/>
      <c r="U165" s="76"/>
      <c r="V165" s="76"/>
      <c r="W165" s="76"/>
      <c r="X165" s="130">
        <f t="shared" si="22"/>
        <v>0</v>
      </c>
      <c r="Y165" s="130">
        <f t="shared" si="23"/>
        <v>0</v>
      </c>
      <c r="Z165" s="130">
        <v>69</v>
      </c>
      <c r="AA165" s="130">
        <f t="shared" si="24"/>
        <v>0</v>
      </c>
      <c r="AB165" s="130">
        <f>WORKDAY(AA165,X165)</f>
        <v>0</v>
      </c>
      <c r="AC165" s="130"/>
    </row>
    <row r="166" spans="1:29" s="132" customFormat="1" ht="15" customHeight="1" outlineLevel="2" x14ac:dyDescent="0.35">
      <c r="A166" s="71">
        <f t="shared" si="21"/>
        <v>153</v>
      </c>
      <c r="B166" s="130"/>
      <c r="C166" s="130"/>
      <c r="D166" s="130" t="s">
        <v>3053</v>
      </c>
      <c r="E166" s="197" t="s">
        <v>4012</v>
      </c>
      <c r="F166" s="197"/>
      <c r="G166" s="197"/>
      <c r="H166" s="130"/>
      <c r="I166" s="130" t="s">
        <v>1129</v>
      </c>
      <c r="J166" s="131"/>
      <c r="K166" s="74"/>
      <c r="L166" s="74"/>
      <c r="M166" s="74"/>
      <c r="N166" s="74">
        <v>0.35</v>
      </c>
      <c r="O166" s="74">
        <f>SUM(O167:O169)</f>
        <v>1</v>
      </c>
      <c r="P166" s="75"/>
      <c r="Q166" s="75"/>
      <c r="R166" s="75"/>
      <c r="S166" s="75">
        <f>$R$193*N166</f>
        <v>0</v>
      </c>
      <c r="T166" s="76"/>
      <c r="U166" s="76"/>
      <c r="V166" s="76"/>
      <c r="W166" s="76"/>
      <c r="X166" s="130">
        <f t="shared" si="22"/>
        <v>0</v>
      </c>
      <c r="Y166" s="130">
        <f t="shared" si="23"/>
        <v>0</v>
      </c>
      <c r="Z166" s="130"/>
      <c r="AA166" s="130">
        <f t="shared" si="24"/>
        <v>0</v>
      </c>
      <c r="AB166" s="130">
        <f>WORKDAY(AA166,X166)</f>
        <v>0</v>
      </c>
      <c r="AC166" s="130"/>
    </row>
    <row r="167" spans="1:29" s="132" customFormat="1" ht="15" customHeight="1" outlineLevel="3" x14ac:dyDescent="0.35">
      <c r="A167" s="71">
        <f t="shared" si="21"/>
        <v>154</v>
      </c>
      <c r="B167" s="130"/>
      <c r="C167" s="130"/>
      <c r="D167" s="130"/>
      <c r="E167" s="130" t="s">
        <v>3054</v>
      </c>
      <c r="F167" s="197" t="s">
        <v>3870</v>
      </c>
      <c r="G167" s="197"/>
      <c r="H167" s="130"/>
      <c r="I167" s="130" t="s">
        <v>1129</v>
      </c>
      <c r="J167" s="131"/>
      <c r="K167" s="74"/>
      <c r="L167" s="74"/>
      <c r="M167" s="74"/>
      <c r="N167" s="74"/>
      <c r="O167" s="74">
        <v>0.1</v>
      </c>
      <c r="P167" s="75"/>
      <c r="Q167" s="75"/>
      <c r="R167" s="75"/>
      <c r="S167" s="75"/>
      <c r="T167" s="76"/>
      <c r="U167" s="76"/>
      <c r="V167" s="76"/>
      <c r="W167" s="76"/>
      <c r="X167" s="130" t="e">
        <f t="shared" si="22"/>
        <v>#VALUE!</v>
      </c>
      <c r="Y167" s="130" t="e">
        <f t="shared" si="23"/>
        <v>#VALUE!</v>
      </c>
      <c r="Z167" s="130"/>
      <c r="AA167" s="130">
        <f t="shared" si="24"/>
        <v>0</v>
      </c>
      <c r="AB167" s="130" t="e">
        <f>WORKDAY(AA167,X167)</f>
        <v>#VALUE!</v>
      </c>
      <c r="AC167" s="130"/>
    </row>
    <row r="168" spans="1:29" s="132" customFormat="1" ht="15" customHeight="1" outlineLevel="3" x14ac:dyDescent="0.35">
      <c r="A168" s="71">
        <f t="shared" si="21"/>
        <v>155</v>
      </c>
      <c r="B168" s="130"/>
      <c r="C168" s="130"/>
      <c r="D168" s="130"/>
      <c r="E168" s="130" t="s">
        <v>3055</v>
      </c>
      <c r="F168" s="197" t="s">
        <v>3871</v>
      </c>
      <c r="G168" s="197"/>
      <c r="H168" s="130"/>
      <c r="I168" s="130" t="s">
        <v>1129</v>
      </c>
      <c r="J168" s="131"/>
      <c r="K168" s="74"/>
      <c r="L168" s="74"/>
      <c r="M168" s="74"/>
      <c r="N168" s="74"/>
      <c r="O168" s="74">
        <v>0.8</v>
      </c>
      <c r="P168" s="75"/>
      <c r="Q168" s="75"/>
      <c r="R168" s="75"/>
      <c r="S168" s="75"/>
      <c r="T168" s="76"/>
      <c r="U168" s="76"/>
      <c r="V168" s="76"/>
      <c r="W168" s="76"/>
      <c r="X168" s="130" t="e">
        <f>IF(ISBLANK(P168),IF(ISBLANK(Q168),IF(ISBLANK(R168),IF(ISBLANK(#REF!),"Error",#REF!),R168),Q168),P168)/6</f>
        <v>#REF!</v>
      </c>
      <c r="Y168" s="130" t="e">
        <f t="shared" si="23"/>
        <v>#REF!</v>
      </c>
      <c r="Z168" s="130">
        <v>69</v>
      </c>
      <c r="AA168" s="130">
        <f t="shared" si="24"/>
        <v>0</v>
      </c>
      <c r="AB168" s="130" t="e">
        <f>WORKDAY(AA168,X168)</f>
        <v>#REF!</v>
      </c>
      <c r="AC168" s="130"/>
    </row>
    <row r="169" spans="1:29" s="132" customFormat="1" ht="15" customHeight="1" outlineLevel="3" x14ac:dyDescent="0.35">
      <c r="A169" s="71">
        <f t="shared" si="21"/>
        <v>156</v>
      </c>
      <c r="B169" s="130"/>
      <c r="C169" s="130"/>
      <c r="D169" s="130"/>
      <c r="E169" s="130" t="s">
        <v>3056</v>
      </c>
      <c r="F169" s="197" t="s">
        <v>3872</v>
      </c>
      <c r="G169" s="197"/>
      <c r="H169" s="130"/>
      <c r="I169" s="130" t="s">
        <v>1129</v>
      </c>
      <c r="J169" s="131"/>
      <c r="K169" s="74"/>
      <c r="L169" s="74"/>
      <c r="M169" s="74"/>
      <c r="N169" s="74"/>
      <c r="O169" s="74">
        <v>0.1</v>
      </c>
      <c r="P169" s="75"/>
      <c r="Q169" s="75"/>
      <c r="R169" s="75"/>
      <c r="S169" s="75"/>
      <c r="T169" s="76"/>
      <c r="U169" s="76"/>
      <c r="V169" s="76"/>
      <c r="W169" s="76"/>
      <c r="X169" s="130" t="e">
        <f>IF(ISBLANK(P169),IF(ISBLANK(Q169),IF(ISBLANK(R169),IF(ISBLANK(#REF!),"Error",#REF!),R169),Q169),P169)/6</f>
        <v>#REF!</v>
      </c>
      <c r="Y169" s="130" t="e">
        <f t="shared" si="23"/>
        <v>#REF!</v>
      </c>
      <c r="Z169" s="130">
        <v>74</v>
      </c>
      <c r="AA169" s="130">
        <f t="shared" si="24"/>
        <v>0</v>
      </c>
      <c r="AB169" s="130" t="e">
        <f>WORKDAY(AA169,X169)</f>
        <v>#REF!</v>
      </c>
      <c r="AC169" s="130"/>
    </row>
    <row r="170" spans="1:29" s="132" customFormat="1" ht="15" customHeight="1" outlineLevel="2" x14ac:dyDescent="0.35">
      <c r="A170" s="71">
        <f t="shared" si="21"/>
        <v>157</v>
      </c>
      <c r="B170" s="130"/>
      <c r="C170" s="130"/>
      <c r="D170" s="130" t="s">
        <v>3065</v>
      </c>
      <c r="E170" s="197" t="s">
        <v>4013</v>
      </c>
      <c r="F170" s="197"/>
      <c r="G170" s="197"/>
      <c r="H170" s="130"/>
      <c r="I170" s="130"/>
      <c r="J170" s="131"/>
      <c r="K170" s="74"/>
      <c r="L170" s="74"/>
      <c r="M170" s="74"/>
      <c r="N170" s="74">
        <v>0.2</v>
      </c>
      <c r="O170" s="74">
        <f>SUM(O171:O172)</f>
        <v>1</v>
      </c>
      <c r="P170" s="75"/>
      <c r="Q170" s="75"/>
      <c r="R170" s="75"/>
      <c r="S170" s="75"/>
      <c r="T170" s="76"/>
      <c r="U170" s="76"/>
      <c r="V170" s="76"/>
      <c r="W170" s="76"/>
      <c r="X170" s="130" t="e">
        <f t="shared" ref="X170:X177" si="26">IF(ISBLANK(P170),IF(ISBLANK(Q170),IF(ISBLANK(R170),IF(ISBLANK(S170),"Error",S170),R170),Q170),P170)/6</f>
        <v>#VALUE!</v>
      </c>
      <c r="Y170" s="130" t="e">
        <f t="shared" si="23"/>
        <v>#VALUE!</v>
      </c>
      <c r="Z170" s="130"/>
      <c r="AA170" s="130"/>
      <c r="AB170" s="130"/>
      <c r="AC170" s="130"/>
    </row>
    <row r="171" spans="1:29" s="132" customFormat="1" ht="15" customHeight="1" outlineLevel="3" x14ac:dyDescent="0.35">
      <c r="A171" s="71">
        <f t="shared" si="21"/>
        <v>158</v>
      </c>
      <c r="B171" s="130"/>
      <c r="C171" s="130"/>
      <c r="D171" s="130"/>
      <c r="E171" s="130" t="s">
        <v>3066</v>
      </c>
      <c r="F171" s="197" t="s">
        <v>3874</v>
      </c>
      <c r="G171" s="197"/>
      <c r="H171" s="130"/>
      <c r="I171" s="130"/>
      <c r="J171" s="131"/>
      <c r="K171" s="74"/>
      <c r="L171" s="74"/>
      <c r="M171" s="74"/>
      <c r="N171" s="74"/>
      <c r="O171" s="74">
        <v>0.8</v>
      </c>
      <c r="P171" s="75"/>
      <c r="Q171" s="75"/>
      <c r="R171" s="75"/>
      <c r="S171" s="75"/>
      <c r="T171" s="76"/>
      <c r="U171" s="76"/>
      <c r="V171" s="76"/>
      <c r="W171" s="76"/>
      <c r="X171" s="130" t="e">
        <f t="shared" si="26"/>
        <v>#VALUE!</v>
      </c>
      <c r="Y171" s="130" t="e">
        <f t="shared" si="23"/>
        <v>#VALUE!</v>
      </c>
      <c r="Z171" s="130"/>
      <c r="AA171" s="130"/>
      <c r="AB171" s="130"/>
      <c r="AC171" s="130"/>
    </row>
    <row r="172" spans="1:29" s="132" customFormat="1" ht="15" customHeight="1" outlineLevel="3" x14ac:dyDescent="0.35">
      <c r="A172" s="71">
        <f t="shared" si="21"/>
        <v>159</v>
      </c>
      <c r="B172" s="130"/>
      <c r="C172" s="130"/>
      <c r="D172" s="130"/>
      <c r="E172" s="130" t="s">
        <v>3067</v>
      </c>
      <c r="F172" s="197" t="s">
        <v>3879</v>
      </c>
      <c r="G172" s="197"/>
      <c r="H172" s="130"/>
      <c r="I172" s="130"/>
      <c r="J172" s="131"/>
      <c r="K172" s="74"/>
      <c r="L172" s="74"/>
      <c r="M172" s="74"/>
      <c r="N172" s="74"/>
      <c r="O172" s="74">
        <v>0.2</v>
      </c>
      <c r="P172" s="75"/>
      <c r="Q172" s="75"/>
      <c r="R172" s="75"/>
      <c r="S172" s="75"/>
      <c r="T172" s="76"/>
      <c r="U172" s="76"/>
      <c r="V172" s="76"/>
      <c r="W172" s="76"/>
      <c r="X172" s="130" t="e">
        <f t="shared" si="26"/>
        <v>#VALUE!</v>
      </c>
      <c r="Y172" s="130"/>
      <c r="Z172" s="130"/>
      <c r="AA172" s="130"/>
      <c r="AB172" s="130"/>
      <c r="AC172" s="130"/>
    </row>
    <row r="173" spans="1:29" s="132" customFormat="1" ht="15" customHeight="1" outlineLevel="2" x14ac:dyDescent="0.35">
      <c r="A173" s="71">
        <f t="shared" si="21"/>
        <v>160</v>
      </c>
      <c r="B173" s="130"/>
      <c r="C173" s="130"/>
      <c r="D173" s="130" t="s">
        <v>3078</v>
      </c>
      <c r="E173" s="197" t="s">
        <v>4014</v>
      </c>
      <c r="F173" s="197"/>
      <c r="G173" s="197"/>
      <c r="H173" s="130"/>
      <c r="I173" s="130"/>
      <c r="J173" s="131"/>
      <c r="K173" s="74"/>
      <c r="L173" s="74"/>
      <c r="M173" s="74"/>
      <c r="N173" s="74">
        <v>0.45</v>
      </c>
      <c r="O173" s="74">
        <f>SUM(O174:O177)</f>
        <v>1</v>
      </c>
      <c r="P173" s="75"/>
      <c r="Q173" s="75"/>
      <c r="R173" s="75"/>
      <c r="S173" s="75"/>
      <c r="T173" s="76"/>
      <c r="U173" s="76"/>
      <c r="V173" s="76"/>
      <c r="W173" s="76"/>
      <c r="X173" s="130" t="e">
        <f t="shared" si="26"/>
        <v>#VALUE!</v>
      </c>
      <c r="Y173" s="130" t="e">
        <f t="shared" ref="Y173:Y189" si="27">ROUNDUP(X173,1)</f>
        <v>#VALUE!</v>
      </c>
      <c r="Z173" s="130"/>
      <c r="AA173" s="130"/>
      <c r="AB173" s="130"/>
      <c r="AC173" s="130"/>
    </row>
    <row r="174" spans="1:29" s="132" customFormat="1" ht="15" customHeight="1" outlineLevel="3" x14ac:dyDescent="0.35">
      <c r="A174" s="71">
        <f t="shared" si="21"/>
        <v>161</v>
      </c>
      <c r="B174" s="130"/>
      <c r="C174" s="130"/>
      <c r="D174" s="130"/>
      <c r="E174" s="130" t="s">
        <v>3079</v>
      </c>
      <c r="F174" s="197" t="s">
        <v>3743</v>
      </c>
      <c r="G174" s="197"/>
      <c r="H174" s="130"/>
      <c r="I174" s="130"/>
      <c r="J174" s="131"/>
      <c r="K174" s="74"/>
      <c r="L174" s="74"/>
      <c r="M174" s="74"/>
      <c r="N174" s="74"/>
      <c r="O174" s="74">
        <v>0.35</v>
      </c>
      <c r="P174" s="75"/>
      <c r="Q174" s="75"/>
      <c r="R174" s="75"/>
      <c r="S174" s="75"/>
      <c r="T174" s="76"/>
      <c r="U174" s="76"/>
      <c r="V174" s="76"/>
      <c r="W174" s="76"/>
      <c r="X174" s="130" t="e">
        <f t="shared" si="26"/>
        <v>#VALUE!</v>
      </c>
      <c r="Y174" s="130" t="e">
        <f t="shared" si="27"/>
        <v>#VALUE!</v>
      </c>
      <c r="Z174" s="130"/>
      <c r="AA174" s="130"/>
      <c r="AB174" s="130"/>
      <c r="AC174" s="130"/>
    </row>
    <row r="175" spans="1:29" s="132" customFormat="1" ht="15" customHeight="1" outlineLevel="3" x14ac:dyDescent="0.35">
      <c r="A175" s="71">
        <f t="shared" si="21"/>
        <v>162</v>
      </c>
      <c r="B175" s="130"/>
      <c r="C175" s="130"/>
      <c r="D175" s="130"/>
      <c r="E175" s="130" t="s">
        <v>3080</v>
      </c>
      <c r="F175" s="197" t="s">
        <v>3744</v>
      </c>
      <c r="G175" s="197"/>
      <c r="H175" s="130"/>
      <c r="I175" s="130"/>
      <c r="J175" s="131"/>
      <c r="K175" s="74"/>
      <c r="L175" s="74"/>
      <c r="M175" s="74"/>
      <c r="N175" s="74"/>
      <c r="O175" s="74">
        <v>0.2</v>
      </c>
      <c r="P175" s="75"/>
      <c r="Q175" s="75"/>
      <c r="R175" s="75" t="e">
        <f>(#REF!*M175)</f>
        <v>#REF!</v>
      </c>
      <c r="S175" s="75"/>
      <c r="T175" s="76"/>
      <c r="U175" s="76"/>
      <c r="V175" s="76" t="e">
        <f>R175*Sheet2!$C$4</f>
        <v>#REF!</v>
      </c>
      <c r="W175" s="76"/>
      <c r="X175" s="130" t="e">
        <f t="shared" si="26"/>
        <v>#REF!</v>
      </c>
      <c r="Y175" s="130" t="e">
        <f t="shared" si="27"/>
        <v>#REF!</v>
      </c>
      <c r="Z175" s="130">
        <v>4</v>
      </c>
      <c r="AA175" s="130">
        <f>IF(ISBLANK(Z175),,WORKDAY(VLOOKUP(Z175,$A$2:$AB$811,26),0))</f>
        <v>0</v>
      </c>
      <c r="AB175" s="130" t="e">
        <f>(WORKDAY(AA175,Y175))</f>
        <v>#REF!</v>
      </c>
      <c r="AC175" s="130"/>
    </row>
    <row r="176" spans="1:29" s="132" customFormat="1" ht="15" customHeight="1" outlineLevel="3" x14ac:dyDescent="0.35">
      <c r="A176" s="71">
        <f t="shared" si="21"/>
        <v>163</v>
      </c>
      <c r="B176" s="130"/>
      <c r="C176" s="130"/>
      <c r="D176" s="130"/>
      <c r="E176" s="130" t="s">
        <v>3081</v>
      </c>
      <c r="F176" s="197" t="s">
        <v>3745</v>
      </c>
      <c r="G176" s="197"/>
      <c r="H176" s="130"/>
      <c r="I176" s="130"/>
      <c r="J176" s="131">
        <f>LEN(TRIM(I176))-LEN(SUBSTITUTE(TRIM(I176),",",""))+1</f>
        <v>1</v>
      </c>
      <c r="K176" s="74"/>
      <c r="L176" s="74"/>
      <c r="M176" s="74"/>
      <c r="N176" s="74"/>
      <c r="O176" s="74">
        <v>0.35</v>
      </c>
      <c r="P176" s="75"/>
      <c r="Q176" s="75"/>
      <c r="R176" s="75"/>
      <c r="S176" s="75" t="e">
        <f>#REF!*N176</f>
        <v>#REF!</v>
      </c>
      <c r="T176" s="76"/>
      <c r="U176" s="76"/>
      <c r="V176" s="76"/>
      <c r="W176" s="76" t="e">
        <f>S176*Sheet2!$C$4</f>
        <v>#REF!</v>
      </c>
      <c r="X176" s="130" t="e">
        <f t="shared" si="26"/>
        <v>#REF!</v>
      </c>
      <c r="Y176" s="130" t="e">
        <f t="shared" si="27"/>
        <v>#REF!</v>
      </c>
      <c r="Z176" s="130"/>
      <c r="AA176" s="130">
        <f>IF(ISBLANK(Z176),,WORKDAY(VLOOKUP(Z176,$A$2:$AB$811,26),0))</f>
        <v>0</v>
      </c>
      <c r="AB176" s="130" t="e">
        <f>(WORKDAY(AA176,Y176))</f>
        <v>#REF!</v>
      </c>
      <c r="AC176" s="130"/>
    </row>
    <row r="177" spans="1:29" s="132" customFormat="1" ht="15" customHeight="1" outlineLevel="3" x14ac:dyDescent="0.35">
      <c r="A177" s="71">
        <f t="shared" si="21"/>
        <v>164</v>
      </c>
      <c r="B177" s="130"/>
      <c r="C177" s="130"/>
      <c r="D177" s="130"/>
      <c r="E177" s="130" t="s">
        <v>3082</v>
      </c>
      <c r="F177" s="197" t="s">
        <v>3746</v>
      </c>
      <c r="G177" s="197"/>
      <c r="H177" s="130"/>
      <c r="I177" s="130"/>
      <c r="J177" s="131"/>
      <c r="K177" s="74"/>
      <c r="L177" s="74"/>
      <c r="M177" s="74"/>
      <c r="N177" s="74"/>
      <c r="O177" s="74">
        <v>0.1</v>
      </c>
      <c r="P177" s="75"/>
      <c r="Q177" s="75"/>
      <c r="R177" s="75" t="e">
        <f>(#REF!*M177)</f>
        <v>#REF!</v>
      </c>
      <c r="S177" s="75"/>
      <c r="T177" s="76"/>
      <c r="U177" s="76"/>
      <c r="V177" s="76" t="e">
        <f>R177*Sheet2!$C$4</f>
        <v>#REF!</v>
      </c>
      <c r="W177" s="76"/>
      <c r="X177" s="130" t="e">
        <f t="shared" si="26"/>
        <v>#REF!</v>
      </c>
      <c r="Y177" s="130" t="e">
        <f t="shared" si="27"/>
        <v>#REF!</v>
      </c>
      <c r="Z177" s="130">
        <v>9</v>
      </c>
      <c r="AA177" s="130">
        <f>IF(ISBLANK(Z177),,WORKDAY(VLOOKUP(Z177,$A$2:$AB$811,26),0))</f>
        <v>0</v>
      </c>
      <c r="AB177" s="130" t="e">
        <f>(WORKDAY(AA177,Y177))</f>
        <v>#REF!</v>
      </c>
      <c r="AC177" s="130"/>
    </row>
    <row r="178" spans="1:29" s="132" customFormat="1" ht="15" customHeight="1" outlineLevel="2" x14ac:dyDescent="0.35">
      <c r="A178" s="71">
        <f t="shared" si="21"/>
        <v>165</v>
      </c>
      <c r="B178" s="130"/>
      <c r="C178" s="130" t="s">
        <v>1302</v>
      </c>
      <c r="D178" s="197" t="s">
        <v>4015</v>
      </c>
      <c r="E178" s="197"/>
      <c r="F178" s="197"/>
      <c r="G178" s="197"/>
      <c r="H178" s="130"/>
      <c r="I178" s="130"/>
      <c r="J178" s="131"/>
      <c r="K178" s="74"/>
      <c r="L178" s="74"/>
      <c r="M178" s="74"/>
      <c r="N178" s="74"/>
      <c r="O178" s="74"/>
      <c r="P178" s="75"/>
      <c r="Q178" s="75"/>
      <c r="R178" s="75"/>
      <c r="S178" s="75"/>
      <c r="T178" s="76"/>
      <c r="U178" s="76"/>
      <c r="V178" s="76"/>
      <c r="W178" s="76"/>
      <c r="X178" s="130"/>
      <c r="Y178" s="130"/>
      <c r="Z178" s="130"/>
      <c r="AA178" s="130"/>
      <c r="AB178" s="130"/>
      <c r="AC178" s="130"/>
    </row>
    <row r="179" spans="1:29" s="132" customFormat="1" ht="15" customHeight="1" outlineLevel="2" x14ac:dyDescent="0.35">
      <c r="A179" s="71">
        <f t="shared" si="21"/>
        <v>166</v>
      </c>
      <c r="B179" s="130"/>
      <c r="C179" s="130" t="s">
        <v>1298</v>
      </c>
      <c r="D179" s="197" t="s">
        <v>4016</v>
      </c>
      <c r="E179" s="197"/>
      <c r="F179" s="197"/>
      <c r="G179" s="197"/>
      <c r="H179" s="130"/>
      <c r="I179" s="130"/>
      <c r="J179" s="131"/>
      <c r="K179" s="74"/>
      <c r="L179" s="74"/>
      <c r="M179" s="74"/>
      <c r="N179" s="74"/>
      <c r="O179" s="74"/>
      <c r="P179" s="75"/>
      <c r="Q179" s="75"/>
      <c r="R179" s="75"/>
      <c r="S179" s="75"/>
      <c r="T179" s="76"/>
      <c r="U179" s="76"/>
      <c r="V179" s="76"/>
      <c r="W179" s="76"/>
      <c r="X179" s="130" t="e">
        <f t="shared" ref="X179:X189" si="28">IF(ISBLANK(P179),IF(ISBLANK(Q179),IF(ISBLANK(R179),IF(ISBLANK(S179),"Error",S179),R179),Q179),P179)/6</f>
        <v>#VALUE!</v>
      </c>
      <c r="Y179" s="130" t="e">
        <f t="shared" si="27"/>
        <v>#VALUE!</v>
      </c>
      <c r="Z179" s="130"/>
      <c r="AA179" s="130"/>
      <c r="AB179" s="130"/>
      <c r="AC179" s="130"/>
    </row>
    <row r="180" spans="1:29" s="132" customFormat="1" ht="15" customHeight="1" outlineLevel="3" collapsed="1" x14ac:dyDescent="0.35">
      <c r="A180" s="71">
        <f t="shared" si="21"/>
        <v>167</v>
      </c>
      <c r="B180" s="130"/>
      <c r="C180" s="130"/>
      <c r="D180" s="130" t="s">
        <v>3090</v>
      </c>
      <c r="E180" s="197" t="s">
        <v>4017</v>
      </c>
      <c r="F180" s="197"/>
      <c r="G180" s="197"/>
      <c r="H180" s="130"/>
      <c r="I180" s="130"/>
      <c r="J180" s="131"/>
      <c r="K180" s="74"/>
      <c r="L180" s="74"/>
      <c r="M180" s="74">
        <v>0.4</v>
      </c>
      <c r="N180" s="74">
        <f>SUM(N181:N184)</f>
        <v>1</v>
      </c>
      <c r="O180" s="74"/>
      <c r="P180" s="75"/>
      <c r="Q180" s="75"/>
      <c r="R180" s="75" t="e">
        <f>(#REF!*M180)</f>
        <v>#REF!</v>
      </c>
      <c r="S180" s="75"/>
      <c r="T180" s="76"/>
      <c r="U180" s="76"/>
      <c r="V180" s="76"/>
      <c r="W180" s="76"/>
      <c r="X180" s="130" t="e">
        <f t="shared" si="28"/>
        <v>#REF!</v>
      </c>
      <c r="Y180" s="130" t="e">
        <f t="shared" si="27"/>
        <v>#REF!</v>
      </c>
      <c r="Z180" s="130"/>
      <c r="AA180" s="130"/>
      <c r="AB180" s="130"/>
      <c r="AC180" s="130"/>
    </row>
    <row r="181" spans="1:29" s="132" customFormat="1" ht="15" hidden="1" customHeight="1" outlineLevel="4" x14ac:dyDescent="0.35">
      <c r="A181" s="71">
        <f t="shared" si="21"/>
        <v>168</v>
      </c>
      <c r="B181" s="130"/>
      <c r="C181" s="130"/>
      <c r="D181" s="130"/>
      <c r="E181" s="130" t="s">
        <v>3916</v>
      </c>
      <c r="F181" s="197" t="s">
        <v>3876</v>
      </c>
      <c r="G181" s="197"/>
      <c r="H181" s="130"/>
      <c r="I181" s="130"/>
      <c r="J181" s="131">
        <f>LEN(TRIM(I181))-LEN(SUBSTITUTE(TRIM(I181),",",""))+1</f>
        <v>1</v>
      </c>
      <c r="K181" s="74"/>
      <c r="L181" s="74"/>
      <c r="M181" s="74"/>
      <c r="N181" s="74">
        <v>0.12</v>
      </c>
      <c r="O181" s="74"/>
      <c r="P181" s="75"/>
      <c r="Q181" s="75"/>
      <c r="R181" s="75"/>
      <c r="S181" s="75" t="e">
        <f>#REF!*N181</f>
        <v>#REF!</v>
      </c>
      <c r="T181" s="76"/>
      <c r="U181" s="76"/>
      <c r="V181" s="76"/>
      <c r="W181" s="76"/>
      <c r="X181" s="130" t="e">
        <f t="shared" si="28"/>
        <v>#REF!</v>
      </c>
      <c r="Y181" s="130" t="e">
        <f t="shared" si="27"/>
        <v>#REF!</v>
      </c>
      <c r="Z181" s="130"/>
      <c r="AA181" s="130"/>
      <c r="AB181" s="130"/>
      <c r="AC181" s="130"/>
    </row>
    <row r="182" spans="1:29" s="132" customFormat="1" ht="15" hidden="1" customHeight="1" outlineLevel="4" x14ac:dyDescent="0.35">
      <c r="A182" s="71">
        <f t="shared" si="21"/>
        <v>169</v>
      </c>
      <c r="B182" s="130"/>
      <c r="C182" s="130"/>
      <c r="D182" s="130"/>
      <c r="E182" s="130" t="s">
        <v>3917</v>
      </c>
      <c r="F182" s="197" t="s">
        <v>3877</v>
      </c>
      <c r="G182" s="197"/>
      <c r="H182" s="130"/>
      <c r="I182" s="130"/>
      <c r="J182" s="131">
        <f>LEN(TRIM(I182))-LEN(SUBSTITUTE(TRIM(I182),",",""))+1</f>
        <v>1</v>
      </c>
      <c r="K182" s="74"/>
      <c r="L182" s="74"/>
      <c r="M182" s="74"/>
      <c r="N182" s="74">
        <v>0.02</v>
      </c>
      <c r="O182" s="74"/>
      <c r="P182" s="75"/>
      <c r="Q182" s="75"/>
      <c r="R182" s="75"/>
      <c r="S182" s="75" t="e">
        <f>#REF!*N182</f>
        <v>#REF!</v>
      </c>
      <c r="T182" s="76"/>
      <c r="U182" s="76"/>
      <c r="V182" s="76"/>
      <c r="W182" s="76"/>
      <c r="X182" s="130" t="e">
        <f t="shared" si="28"/>
        <v>#REF!</v>
      </c>
      <c r="Y182" s="130" t="e">
        <f t="shared" si="27"/>
        <v>#REF!</v>
      </c>
      <c r="Z182" s="130"/>
      <c r="AA182" s="130"/>
      <c r="AB182" s="130"/>
      <c r="AC182" s="130"/>
    </row>
    <row r="183" spans="1:29" s="132" customFormat="1" ht="15" hidden="1" customHeight="1" outlineLevel="4" x14ac:dyDescent="0.35">
      <c r="A183" s="71">
        <f t="shared" si="21"/>
        <v>170</v>
      </c>
      <c r="B183" s="130"/>
      <c r="C183" s="130"/>
      <c r="D183" s="130"/>
      <c r="E183" s="130" t="s">
        <v>3918</v>
      </c>
      <c r="F183" s="197" t="s">
        <v>3878</v>
      </c>
      <c r="G183" s="197"/>
      <c r="H183" s="130"/>
      <c r="I183" s="130"/>
      <c r="J183" s="131">
        <f>LEN(TRIM(I183))-LEN(SUBSTITUTE(TRIM(I183),",",""))+1</f>
        <v>1</v>
      </c>
      <c r="K183" s="74"/>
      <c r="L183" s="74"/>
      <c r="M183" s="74"/>
      <c r="N183" s="74">
        <v>0.38</v>
      </c>
      <c r="O183" s="74"/>
      <c r="P183" s="75"/>
      <c r="Q183" s="75"/>
      <c r="R183" s="75"/>
      <c r="S183" s="75" t="e">
        <f>#REF!*N183</f>
        <v>#REF!</v>
      </c>
      <c r="T183" s="76"/>
      <c r="U183" s="76"/>
      <c r="V183" s="76"/>
      <c r="W183" s="76"/>
      <c r="X183" s="130" t="e">
        <f t="shared" si="28"/>
        <v>#REF!</v>
      </c>
      <c r="Y183" s="130" t="e">
        <f t="shared" si="27"/>
        <v>#REF!</v>
      </c>
      <c r="Z183" s="130"/>
      <c r="AA183" s="130"/>
      <c r="AB183" s="130"/>
      <c r="AC183" s="130"/>
    </row>
    <row r="184" spans="1:29" s="132" customFormat="1" ht="15" hidden="1" customHeight="1" outlineLevel="4" x14ac:dyDescent="0.35">
      <c r="A184" s="71">
        <f t="shared" si="21"/>
        <v>171</v>
      </c>
      <c r="B184" s="130"/>
      <c r="C184" s="130"/>
      <c r="D184" s="130"/>
      <c r="E184" s="130" t="s">
        <v>3919</v>
      </c>
      <c r="F184" s="197" t="s">
        <v>3879</v>
      </c>
      <c r="G184" s="197"/>
      <c r="H184" s="130"/>
      <c r="I184" s="130"/>
      <c r="J184" s="131">
        <f>LEN(TRIM(I184))-LEN(SUBSTITUTE(TRIM(I184),",",""))+1</f>
        <v>1</v>
      </c>
      <c r="K184" s="74"/>
      <c r="L184" s="74"/>
      <c r="M184" s="74"/>
      <c r="N184" s="74">
        <v>0.48</v>
      </c>
      <c r="O184" s="74"/>
      <c r="P184" s="75"/>
      <c r="Q184" s="75"/>
      <c r="R184" s="75"/>
      <c r="S184" s="75" t="e">
        <f>#REF!*N184</f>
        <v>#REF!</v>
      </c>
      <c r="T184" s="76"/>
      <c r="U184" s="76"/>
      <c r="V184" s="76"/>
      <c r="W184" s="76"/>
      <c r="X184" s="130" t="e">
        <f t="shared" si="28"/>
        <v>#REF!</v>
      </c>
      <c r="Y184" s="130" t="e">
        <f t="shared" si="27"/>
        <v>#REF!</v>
      </c>
      <c r="Z184" s="130"/>
      <c r="AA184" s="130"/>
      <c r="AB184" s="130"/>
      <c r="AC184" s="130"/>
    </row>
    <row r="185" spans="1:29" s="132" customFormat="1" ht="15" customHeight="1" outlineLevel="3" collapsed="1" x14ac:dyDescent="0.35">
      <c r="A185" s="71">
        <f t="shared" si="21"/>
        <v>172</v>
      </c>
      <c r="B185" s="130"/>
      <c r="C185" s="130"/>
      <c r="D185" s="130" t="s">
        <v>3091</v>
      </c>
      <c r="E185" s="197" t="s">
        <v>4018</v>
      </c>
      <c r="F185" s="197"/>
      <c r="G185" s="197"/>
      <c r="H185" s="130"/>
      <c r="I185" s="130"/>
      <c r="J185" s="131"/>
      <c r="K185" s="74"/>
      <c r="L185" s="74"/>
      <c r="M185" s="74">
        <v>0.6</v>
      </c>
      <c r="N185" s="74">
        <f>SUM(N186:N189)</f>
        <v>1</v>
      </c>
      <c r="O185" s="74"/>
      <c r="P185" s="75"/>
      <c r="Q185" s="75"/>
      <c r="R185" s="75" t="e">
        <f>(#REF!*M185)</f>
        <v>#REF!</v>
      </c>
      <c r="S185" s="75"/>
      <c r="T185" s="76"/>
      <c r="U185" s="76"/>
      <c r="V185" s="76"/>
      <c r="W185" s="76"/>
      <c r="X185" s="130" t="e">
        <f t="shared" si="28"/>
        <v>#REF!</v>
      </c>
      <c r="Y185" s="130" t="e">
        <f t="shared" si="27"/>
        <v>#REF!</v>
      </c>
      <c r="Z185" s="130"/>
      <c r="AA185" s="130"/>
      <c r="AB185" s="130"/>
      <c r="AC185" s="130"/>
    </row>
    <row r="186" spans="1:29" s="132" customFormat="1" ht="15" hidden="1" customHeight="1" outlineLevel="4" x14ac:dyDescent="0.35">
      <c r="A186" s="71">
        <f t="shared" si="21"/>
        <v>173</v>
      </c>
      <c r="B186" s="130"/>
      <c r="C186" s="130"/>
      <c r="D186" s="130"/>
      <c r="E186" s="130" t="s">
        <v>3920</v>
      </c>
      <c r="F186" s="197" t="s">
        <v>3881</v>
      </c>
      <c r="G186" s="197"/>
      <c r="H186" s="130"/>
      <c r="I186" s="130"/>
      <c r="J186" s="131">
        <f>LEN(TRIM(I186))-LEN(SUBSTITUTE(TRIM(I186),",",""))+1</f>
        <v>1</v>
      </c>
      <c r="K186" s="74"/>
      <c r="L186" s="74"/>
      <c r="M186" s="74"/>
      <c r="N186" s="74">
        <v>0.5</v>
      </c>
      <c r="O186" s="74"/>
      <c r="P186" s="75"/>
      <c r="Q186" s="75"/>
      <c r="R186" s="75"/>
      <c r="S186" s="75" t="e">
        <f>#REF!*N186</f>
        <v>#REF!</v>
      </c>
      <c r="T186" s="76"/>
      <c r="U186" s="76"/>
      <c r="V186" s="76"/>
      <c r="W186" s="76"/>
      <c r="X186" s="130" t="e">
        <f t="shared" si="28"/>
        <v>#REF!</v>
      </c>
      <c r="Y186" s="130" t="e">
        <f t="shared" si="27"/>
        <v>#REF!</v>
      </c>
      <c r="Z186" s="130"/>
      <c r="AA186" s="130"/>
      <c r="AB186" s="130"/>
      <c r="AC186" s="130"/>
    </row>
    <row r="187" spans="1:29" s="132" customFormat="1" ht="15" hidden="1" customHeight="1" outlineLevel="4" x14ac:dyDescent="0.35">
      <c r="A187" s="71">
        <f t="shared" si="21"/>
        <v>174</v>
      </c>
      <c r="B187" s="130"/>
      <c r="C187" s="130"/>
      <c r="D187" s="130"/>
      <c r="E187" s="130" t="s">
        <v>3921</v>
      </c>
      <c r="F187" s="197" t="s">
        <v>3882</v>
      </c>
      <c r="G187" s="197"/>
      <c r="H187" s="130"/>
      <c r="I187" s="130" t="s">
        <v>1157</v>
      </c>
      <c r="J187" s="131">
        <f>LEN(TRIM(I187))-LEN(SUBSTITUTE(TRIM(I187),",",""))+1</f>
        <v>4</v>
      </c>
      <c r="K187" s="74"/>
      <c r="L187" s="74"/>
      <c r="M187" s="74"/>
      <c r="N187" s="74">
        <v>0.3</v>
      </c>
      <c r="O187" s="74"/>
      <c r="P187" s="75"/>
      <c r="Q187" s="75"/>
      <c r="R187" s="75"/>
      <c r="S187" s="75" t="e">
        <f>#REF!*N187</f>
        <v>#REF!</v>
      </c>
      <c r="T187" s="76"/>
      <c r="U187" s="76">
        <f>Q187*Sheet2!$C$4</f>
        <v>0</v>
      </c>
      <c r="V187" s="76"/>
      <c r="W187" s="76"/>
      <c r="X187" s="130" t="e">
        <f t="shared" si="28"/>
        <v>#REF!</v>
      </c>
      <c r="Y187" s="130" t="e">
        <f t="shared" si="27"/>
        <v>#REF!</v>
      </c>
      <c r="Z187" s="130">
        <v>71</v>
      </c>
      <c r="AA187" s="130">
        <f>IF(ISBLANK(Z187),,WORKDAY(VLOOKUP(Z187,$A$2:$AB$811,26),0))</f>
        <v>0</v>
      </c>
      <c r="AB187" s="130" t="e">
        <f>(WORKDAY(AA187,Y187))</f>
        <v>#REF!</v>
      </c>
      <c r="AC187" s="130"/>
    </row>
    <row r="188" spans="1:29" s="132" customFormat="1" ht="15" hidden="1" customHeight="1" outlineLevel="4" x14ac:dyDescent="0.35">
      <c r="A188" s="71">
        <f t="shared" si="21"/>
        <v>175</v>
      </c>
      <c r="B188" s="130"/>
      <c r="C188" s="130"/>
      <c r="D188" s="130"/>
      <c r="E188" s="130" t="s">
        <v>3922</v>
      </c>
      <c r="F188" s="197" t="s">
        <v>3883</v>
      </c>
      <c r="G188" s="197"/>
      <c r="H188" s="130"/>
      <c r="I188" s="130"/>
      <c r="J188" s="131">
        <f>LEN(TRIM(I188))-LEN(SUBSTITUTE(TRIM(I188),",",""))+1</f>
        <v>1</v>
      </c>
      <c r="K188" s="74"/>
      <c r="L188" s="74"/>
      <c r="M188" s="74"/>
      <c r="N188" s="74">
        <v>0.1</v>
      </c>
      <c r="O188" s="74"/>
      <c r="P188" s="75"/>
      <c r="Q188" s="75"/>
      <c r="R188" s="75"/>
      <c r="S188" s="75" t="e">
        <f>#REF!*N188</f>
        <v>#REF!</v>
      </c>
      <c r="T188" s="76"/>
      <c r="U188" s="76"/>
      <c r="V188" s="76">
        <f>R188*Sheet2!$C$4</f>
        <v>0</v>
      </c>
      <c r="W188" s="76"/>
      <c r="X188" s="130" t="e">
        <f t="shared" si="28"/>
        <v>#REF!</v>
      </c>
      <c r="Y188" s="130" t="e">
        <f t="shared" si="27"/>
        <v>#REF!</v>
      </c>
      <c r="Z188" s="130"/>
      <c r="AA188" s="130">
        <f>IF(ISBLANK(Z188),,WORKDAY(VLOOKUP(Z188,$A$2:$AB$811,26),0))</f>
        <v>0</v>
      </c>
      <c r="AB188" s="130" t="e">
        <f>(WORKDAY(AA188,Y188))</f>
        <v>#REF!</v>
      </c>
      <c r="AC188" s="130"/>
    </row>
    <row r="189" spans="1:29" s="132" customFormat="1" ht="15" hidden="1" customHeight="1" outlineLevel="4" x14ac:dyDescent="0.35">
      <c r="A189" s="71">
        <f t="shared" si="21"/>
        <v>176</v>
      </c>
      <c r="B189" s="130"/>
      <c r="C189" s="130"/>
      <c r="D189" s="130"/>
      <c r="E189" s="130" t="s">
        <v>3923</v>
      </c>
      <c r="F189" s="197" t="s">
        <v>3884</v>
      </c>
      <c r="G189" s="197"/>
      <c r="H189" s="130"/>
      <c r="I189" s="130" t="s">
        <v>1157</v>
      </c>
      <c r="J189" s="131">
        <f>LEN(TRIM(I189))-LEN(SUBSTITUTE(TRIM(I189),",",""))+1</f>
        <v>4</v>
      </c>
      <c r="K189" s="74"/>
      <c r="L189" s="74"/>
      <c r="M189" s="74"/>
      <c r="N189" s="74">
        <v>0.1</v>
      </c>
      <c r="O189" s="74"/>
      <c r="P189" s="75"/>
      <c r="Q189" s="75"/>
      <c r="R189" s="75"/>
      <c r="S189" s="75" t="e">
        <f>#REF!*N189</f>
        <v>#REF!</v>
      </c>
      <c r="T189" s="76"/>
      <c r="U189" s="76"/>
      <c r="V189" s="76"/>
      <c r="W189" s="76" t="e">
        <f>S189*Sheet2!$C$4</f>
        <v>#REF!</v>
      </c>
      <c r="X189" s="130" t="e">
        <f t="shared" si="28"/>
        <v>#REF!</v>
      </c>
      <c r="Y189" s="130" t="e">
        <f t="shared" si="27"/>
        <v>#REF!</v>
      </c>
      <c r="Z189" s="130"/>
      <c r="AA189" s="130">
        <f>IF(ISBLANK(Z189),,WORKDAY(VLOOKUP(Z189,$A$2:$AB$811,26),0))</f>
        <v>0</v>
      </c>
      <c r="AB189" s="130" t="e">
        <f>WORKDAY(AA189,Y189)</f>
        <v>#REF!</v>
      </c>
      <c r="AC189" s="130"/>
    </row>
    <row r="190" spans="1:29" s="132" customFormat="1" ht="15" customHeight="1" outlineLevel="2" x14ac:dyDescent="0.35">
      <c r="A190" s="71">
        <f t="shared" si="21"/>
        <v>177</v>
      </c>
      <c r="B190" s="130"/>
      <c r="C190" s="130" t="s">
        <v>1300</v>
      </c>
      <c r="D190" s="197" t="s">
        <v>3560</v>
      </c>
      <c r="E190" s="197"/>
      <c r="F190" s="197"/>
      <c r="G190" s="197"/>
      <c r="H190" s="130"/>
      <c r="I190" s="130"/>
      <c r="J190" s="131"/>
      <c r="K190" s="74"/>
      <c r="L190" s="74"/>
      <c r="M190" s="74"/>
      <c r="N190" s="74"/>
      <c r="O190" s="74"/>
      <c r="P190" s="75"/>
      <c r="Q190" s="75"/>
      <c r="R190" s="75"/>
      <c r="S190" s="75"/>
      <c r="T190" s="76"/>
      <c r="U190" s="76"/>
      <c r="V190" s="76"/>
      <c r="W190" s="76"/>
      <c r="X190" s="130"/>
      <c r="Y190" s="130"/>
      <c r="Z190" s="130"/>
      <c r="AA190" s="130">
        <f>IF(ISBLANK(Z190),,WORKDAY(VLOOKUP(Z190,$A$2:$AB$811,26),0))</f>
        <v>0</v>
      </c>
      <c r="AB190" s="130">
        <f>WORKDAY(AA190,X190)</f>
        <v>0</v>
      </c>
      <c r="AC190" s="130"/>
    </row>
    <row r="191" spans="1:29" s="132" customFormat="1" ht="15" customHeight="1" outlineLevel="2" x14ac:dyDescent="0.35">
      <c r="A191" s="71">
        <f t="shared" si="21"/>
        <v>178</v>
      </c>
      <c r="B191" s="130"/>
      <c r="C191" s="130" t="s">
        <v>1302</v>
      </c>
      <c r="D191" s="197" t="s">
        <v>4019</v>
      </c>
      <c r="E191" s="197"/>
      <c r="F191" s="197"/>
      <c r="G191" s="197"/>
      <c r="H191" s="130"/>
      <c r="I191" s="130"/>
      <c r="J191" s="131"/>
      <c r="K191" s="74"/>
      <c r="L191" s="74"/>
      <c r="M191" s="74"/>
      <c r="N191" s="74"/>
      <c r="O191" s="74"/>
      <c r="P191" s="75"/>
      <c r="Q191" s="75"/>
      <c r="R191" s="75"/>
      <c r="S191" s="75"/>
      <c r="T191" s="76"/>
      <c r="U191" s="76"/>
      <c r="V191" s="76"/>
      <c r="W191" s="76"/>
      <c r="X191" s="130"/>
      <c r="Y191" s="130"/>
      <c r="Z191" s="130"/>
      <c r="AA191" s="130"/>
      <c r="AB191" s="130"/>
      <c r="AC191" s="130"/>
    </row>
    <row r="192" spans="1:29" s="132" customFormat="1" ht="15" customHeight="1" outlineLevel="1" x14ac:dyDescent="0.35">
      <c r="A192" s="71">
        <f t="shared" si="21"/>
        <v>179</v>
      </c>
      <c r="B192" s="130"/>
      <c r="C192" s="130"/>
      <c r="D192" s="130"/>
      <c r="E192" s="130"/>
      <c r="F192" s="130"/>
      <c r="G192" s="130"/>
      <c r="H192" s="130"/>
      <c r="I192" s="130"/>
      <c r="J192" s="131"/>
      <c r="K192" s="74"/>
      <c r="L192" s="74"/>
      <c r="M192" s="74"/>
      <c r="N192" s="74"/>
      <c r="O192" s="74"/>
      <c r="P192" s="75"/>
      <c r="Q192" s="75"/>
      <c r="R192" s="75"/>
      <c r="S192" s="75"/>
      <c r="T192" s="76"/>
      <c r="U192" s="76"/>
      <c r="V192" s="76"/>
      <c r="W192" s="76"/>
      <c r="X192" s="130"/>
      <c r="Y192" s="130"/>
      <c r="Z192" s="130"/>
      <c r="AA192" s="130"/>
      <c r="AB192" s="130"/>
      <c r="AC192" s="130"/>
    </row>
    <row r="193" spans="1:29" s="132" customFormat="1" ht="15" customHeight="1" outlineLevel="1" x14ac:dyDescent="0.35">
      <c r="A193" s="71">
        <f t="shared" si="21"/>
        <v>180</v>
      </c>
      <c r="B193" s="130"/>
      <c r="C193" s="130"/>
      <c r="D193" s="130"/>
      <c r="E193" s="130"/>
      <c r="F193" s="130"/>
      <c r="G193" s="130"/>
      <c r="H193" s="130"/>
      <c r="I193" s="130"/>
      <c r="J193" s="131"/>
      <c r="K193" s="74"/>
      <c r="L193" s="74"/>
      <c r="M193" s="74"/>
      <c r="N193" s="74"/>
      <c r="O193" s="74"/>
      <c r="P193" s="75"/>
      <c r="Q193" s="75"/>
      <c r="R193" s="75"/>
      <c r="S193" s="75"/>
      <c r="T193" s="76"/>
      <c r="U193" s="76"/>
      <c r="V193" s="76"/>
      <c r="W193" s="76"/>
      <c r="X193" s="130" t="e">
        <f>IF(ISBLANK(P193),IF(ISBLANK(Q193),IF(ISBLANK(R193),IF(ISBLANK(S193),"Error",S193),R193),Q193),P193)/6</f>
        <v>#VALUE!</v>
      </c>
      <c r="Y193" s="130" t="e">
        <f>ROUNDUP(X193,1)</f>
        <v>#VALUE!</v>
      </c>
      <c r="Z193" s="130"/>
      <c r="AA193" s="130">
        <f>IF(ISBLANK(Z193),,WORKDAY(VLOOKUP(Z193,$A$2:$AB$811,26),0))</f>
        <v>0</v>
      </c>
      <c r="AB193" s="130" t="e">
        <f>#REF!</f>
        <v>#REF!</v>
      </c>
      <c r="AC193" s="130"/>
    </row>
    <row r="194" spans="1:29" s="132" customFormat="1" ht="15" customHeight="1" outlineLevel="1" x14ac:dyDescent="0.35">
      <c r="A194" s="71">
        <f t="shared" si="21"/>
        <v>181</v>
      </c>
      <c r="B194" s="130"/>
      <c r="C194" s="130" t="s">
        <v>248</v>
      </c>
      <c r="D194" s="197" t="s">
        <v>3994</v>
      </c>
      <c r="E194" s="197"/>
      <c r="F194" s="197"/>
      <c r="G194" s="197"/>
      <c r="H194" s="130"/>
      <c r="I194" s="130"/>
      <c r="J194" s="131"/>
      <c r="K194" s="74"/>
      <c r="L194" s="74"/>
      <c r="M194" s="74"/>
      <c r="N194" s="74"/>
      <c r="O194" s="74"/>
      <c r="P194" s="75"/>
      <c r="Q194" s="75"/>
      <c r="R194" s="75"/>
      <c r="S194" s="75"/>
      <c r="T194" s="76"/>
      <c r="U194" s="76"/>
      <c r="V194" s="76"/>
      <c r="W194" s="76"/>
      <c r="X194" s="130"/>
      <c r="Y194" s="130"/>
      <c r="Z194" s="130"/>
      <c r="AA194" s="130"/>
      <c r="AB194" s="130"/>
      <c r="AC194" s="130"/>
    </row>
    <row r="195" spans="1:29" s="132" customFormat="1" ht="15" customHeight="1" outlineLevel="1" x14ac:dyDescent="0.35">
      <c r="A195" s="71">
        <f t="shared" si="21"/>
        <v>182</v>
      </c>
      <c r="B195" s="130"/>
      <c r="C195" s="130"/>
      <c r="D195" s="130"/>
      <c r="E195" s="130"/>
      <c r="F195" s="130"/>
      <c r="G195" s="130"/>
      <c r="H195" s="130"/>
      <c r="I195" s="130"/>
      <c r="J195" s="131"/>
      <c r="K195" s="74"/>
      <c r="L195" s="74"/>
      <c r="M195" s="74"/>
      <c r="N195" s="74"/>
      <c r="O195" s="74"/>
      <c r="P195" s="75"/>
      <c r="Q195" s="75"/>
      <c r="R195" s="75"/>
      <c r="S195" s="75"/>
      <c r="T195" s="76"/>
      <c r="U195" s="76"/>
      <c r="V195" s="76"/>
      <c r="W195" s="76"/>
      <c r="X195" s="130"/>
      <c r="Y195" s="130"/>
      <c r="Z195" s="130"/>
      <c r="AA195" s="130"/>
      <c r="AB195" s="130"/>
      <c r="AC195" s="130"/>
    </row>
    <row r="196" spans="1:29" s="132" customFormat="1" ht="15" customHeight="1" outlineLevel="1" x14ac:dyDescent="0.35">
      <c r="A196" s="71">
        <f t="shared" si="21"/>
        <v>183</v>
      </c>
      <c r="B196" s="130"/>
      <c r="C196" s="130" t="s">
        <v>248</v>
      </c>
      <c r="D196" s="197" t="s">
        <v>3995</v>
      </c>
      <c r="E196" s="197"/>
      <c r="F196" s="197"/>
      <c r="G196" s="197"/>
      <c r="H196" s="130"/>
      <c r="I196" s="130"/>
      <c r="J196" s="131"/>
      <c r="K196" s="74"/>
      <c r="L196" s="74"/>
      <c r="M196" s="74"/>
      <c r="N196" s="74"/>
      <c r="O196" s="74"/>
      <c r="P196" s="75"/>
      <c r="Q196" s="75"/>
      <c r="R196" s="75"/>
      <c r="S196" s="75"/>
      <c r="T196" s="76"/>
      <c r="U196" s="76"/>
      <c r="V196" s="76"/>
      <c r="W196" s="76"/>
      <c r="X196" s="130"/>
      <c r="Y196" s="130"/>
      <c r="Z196" s="130"/>
      <c r="AA196" s="130"/>
      <c r="AB196" s="130"/>
      <c r="AC196" s="130"/>
    </row>
    <row r="197" spans="1:29" s="132" customFormat="1" ht="15" customHeight="1" x14ac:dyDescent="0.35">
      <c r="A197" s="71">
        <f t="shared" si="21"/>
        <v>184</v>
      </c>
      <c r="B197" s="130"/>
      <c r="C197" s="130"/>
      <c r="D197" s="130"/>
      <c r="E197" s="130"/>
      <c r="F197" s="130"/>
      <c r="G197" s="130"/>
      <c r="H197" s="130"/>
      <c r="I197" s="130"/>
      <c r="J197" s="131"/>
      <c r="K197" s="74"/>
      <c r="L197" s="74"/>
      <c r="M197" s="74"/>
      <c r="N197" s="74"/>
      <c r="O197" s="74"/>
      <c r="P197" s="75"/>
      <c r="Q197" s="75"/>
      <c r="R197" s="75"/>
      <c r="S197" s="75"/>
      <c r="T197" s="76"/>
      <c r="U197" s="76"/>
      <c r="V197" s="76"/>
      <c r="W197" s="76"/>
      <c r="X197" s="130"/>
      <c r="Y197" s="130"/>
      <c r="Z197" s="130"/>
      <c r="AA197" s="130"/>
      <c r="AB197" s="130"/>
      <c r="AC197" s="130"/>
    </row>
    <row r="198" spans="1:29" s="135" customFormat="1" ht="15" customHeight="1" x14ac:dyDescent="0.35">
      <c r="A198" s="71">
        <f t="shared" si="21"/>
        <v>185</v>
      </c>
      <c r="B198" s="133">
        <v>1.8</v>
      </c>
      <c r="C198" s="198" t="s">
        <v>4299</v>
      </c>
      <c r="D198" s="198"/>
      <c r="E198" s="198"/>
      <c r="F198" s="198"/>
      <c r="G198" s="198"/>
      <c r="H198" s="133"/>
      <c r="I198" s="133"/>
      <c r="J198" s="134"/>
      <c r="K198" s="88" t="e">
        <f>IF(Sheet2!$C$5="COTS/SaaS",Sheet1!#REF!,Sheet1!#REF!)</f>
        <v>#REF!</v>
      </c>
      <c r="L198" s="74">
        <f>SUM(L200:L426)</f>
        <v>1.3093999999999999</v>
      </c>
      <c r="M198" s="74"/>
      <c r="N198" s="74"/>
      <c r="O198" s="74"/>
      <c r="P198" s="75" t="e">
        <f>((Sheet2!$C$2*40)*K198)</f>
        <v>#REF!</v>
      </c>
      <c r="Q198" s="75"/>
      <c r="R198" s="75"/>
      <c r="S198" s="75"/>
      <c r="T198" s="76" t="e">
        <f>P198*Sheet2!$C$4</f>
        <v>#REF!</v>
      </c>
      <c r="U198" s="76"/>
      <c r="V198" s="76"/>
      <c r="W198" s="76"/>
      <c r="X198" s="133" t="e">
        <f t="shared" ref="X198:X209" si="29">IF(ISBLANK(P198),IF(ISBLANK(Q198),IF(ISBLANK(R198),IF(ISBLANK(S198),"Error",S198),R198),Q198),P198)/6</f>
        <v>#REF!</v>
      </c>
      <c r="Y198" s="133" t="e">
        <f t="shared" ref="Y198:Y209" si="30">ROUNDUP(X198,1)</f>
        <v>#REF!</v>
      </c>
      <c r="Z198" s="133"/>
      <c r="AA198" s="133">
        <f>IF(ISBLANK(Z198),,WORKDAY(VLOOKUP(Z198,$A$2:$AB$811,26),0))</f>
        <v>0</v>
      </c>
      <c r="AB198" s="133">
        <f>AB163</f>
        <v>0</v>
      </c>
      <c r="AC198" s="133"/>
    </row>
    <row r="199" spans="1:29" s="135" customFormat="1" ht="15" customHeight="1" collapsed="1" x14ac:dyDescent="0.35">
      <c r="A199" s="71">
        <f t="shared" si="21"/>
        <v>186</v>
      </c>
      <c r="B199" s="133"/>
      <c r="C199" s="133" t="s">
        <v>614</v>
      </c>
      <c r="D199" s="133"/>
      <c r="E199" s="133"/>
      <c r="F199" s="133"/>
      <c r="G199" s="133"/>
      <c r="H199" s="133"/>
      <c r="I199" s="133"/>
      <c r="J199" s="134"/>
      <c r="K199" s="88"/>
      <c r="L199" s="74"/>
      <c r="M199" s="74"/>
      <c r="N199" s="74"/>
      <c r="O199" s="74"/>
      <c r="P199" s="75"/>
      <c r="Q199" s="75"/>
      <c r="R199" s="75"/>
      <c r="S199" s="75"/>
      <c r="T199" s="76"/>
      <c r="U199" s="76"/>
      <c r="V199" s="76"/>
      <c r="W199" s="76"/>
      <c r="X199" s="133"/>
      <c r="Y199" s="133"/>
      <c r="Z199" s="133"/>
      <c r="AA199" s="133"/>
      <c r="AB199" s="133"/>
      <c r="AC199" s="133"/>
    </row>
    <row r="200" spans="1:29" s="135" customFormat="1" ht="15" hidden="1" customHeight="1" outlineLevel="1" x14ac:dyDescent="0.35">
      <c r="A200" s="71">
        <f t="shared" si="21"/>
        <v>187</v>
      </c>
      <c r="B200" s="133"/>
      <c r="C200" s="133" t="s">
        <v>614</v>
      </c>
      <c r="D200" s="198" t="s">
        <v>3453</v>
      </c>
      <c r="E200" s="198"/>
      <c r="F200" s="198"/>
      <c r="G200" s="198"/>
      <c r="H200" s="133"/>
      <c r="I200" s="133" t="s">
        <v>1179</v>
      </c>
      <c r="J200" s="134"/>
      <c r="K200" s="74"/>
      <c r="L200" s="74">
        <v>5.0000000000000001E-3</v>
      </c>
      <c r="M200" s="74"/>
      <c r="N200" s="74"/>
      <c r="O200" s="74"/>
      <c r="P200" s="75"/>
      <c r="Q200" s="75">
        <f>($P$384*L200)</f>
        <v>0</v>
      </c>
      <c r="R200" s="75"/>
      <c r="S200" s="75"/>
      <c r="T200" s="76"/>
      <c r="U200" s="76"/>
      <c r="V200" s="76"/>
      <c r="W200" s="76"/>
      <c r="X200" s="133">
        <f t="shared" si="29"/>
        <v>0</v>
      </c>
      <c r="Y200" s="133">
        <f t="shared" si="30"/>
        <v>0</v>
      </c>
      <c r="Z200" s="133"/>
      <c r="AA200" s="133">
        <f t="shared" ref="AA200:AA217" si="31">IF(ISBLANK(Z200),,WORKDAY(VLOOKUP(Z200,$A$2:$AB$811,26),0))</f>
        <v>0</v>
      </c>
      <c r="AB200" s="133" t="e">
        <f>AB193</f>
        <v>#REF!</v>
      </c>
      <c r="AC200" s="133"/>
    </row>
    <row r="201" spans="1:29" s="135" customFormat="1" ht="15" hidden="1" customHeight="1" outlineLevel="1" x14ac:dyDescent="0.35">
      <c r="A201" s="71">
        <f t="shared" si="21"/>
        <v>188</v>
      </c>
      <c r="B201" s="133"/>
      <c r="C201" s="133" t="s">
        <v>662</v>
      </c>
      <c r="D201" s="198" t="s">
        <v>3454</v>
      </c>
      <c r="E201" s="198"/>
      <c r="F201" s="198"/>
      <c r="G201" s="198"/>
      <c r="H201" s="198"/>
      <c r="I201" s="198"/>
      <c r="J201" s="198"/>
      <c r="K201" s="198"/>
      <c r="L201" s="198"/>
      <c r="M201" s="198"/>
      <c r="N201" s="198"/>
      <c r="O201" s="198"/>
      <c r="P201" s="75"/>
      <c r="Q201" s="75"/>
      <c r="R201" s="75"/>
      <c r="S201" s="75"/>
      <c r="T201" s="76"/>
      <c r="U201" s="76"/>
      <c r="V201" s="76"/>
      <c r="W201" s="76"/>
      <c r="X201" s="133" t="e">
        <f t="shared" si="29"/>
        <v>#VALUE!</v>
      </c>
      <c r="Y201" s="133" t="e">
        <f t="shared" si="30"/>
        <v>#VALUE!</v>
      </c>
      <c r="Z201" s="133"/>
      <c r="AA201" s="133">
        <f t="shared" si="31"/>
        <v>0</v>
      </c>
      <c r="AB201" s="133" t="e">
        <f>#REF!</f>
        <v>#REF!</v>
      </c>
      <c r="AC201" s="133"/>
    </row>
    <row r="202" spans="1:29" s="135" customFormat="1" ht="15" hidden="1" customHeight="1" outlineLevel="1" x14ac:dyDescent="0.35">
      <c r="A202" s="71">
        <f t="shared" si="21"/>
        <v>189</v>
      </c>
      <c r="B202" s="133"/>
      <c r="C202" s="133" t="s">
        <v>688</v>
      </c>
      <c r="D202" s="198" t="s">
        <v>3455</v>
      </c>
      <c r="E202" s="198"/>
      <c r="F202" s="198"/>
      <c r="G202" s="198"/>
      <c r="H202" s="133"/>
      <c r="I202" s="133"/>
      <c r="J202" s="134"/>
      <c r="K202" s="74"/>
      <c r="L202" s="74">
        <v>0.25</v>
      </c>
      <c r="M202" s="74">
        <f>SUM(M203:M340)</f>
        <v>20.939999999999998</v>
      </c>
      <c r="N202" s="74"/>
      <c r="O202" s="74"/>
      <c r="P202" s="75"/>
      <c r="Q202" s="75">
        <f>($P$384*L202)</f>
        <v>0</v>
      </c>
      <c r="R202" s="75"/>
      <c r="S202" s="75"/>
      <c r="T202" s="76"/>
      <c r="U202" s="76"/>
      <c r="V202" s="76"/>
      <c r="W202" s="76"/>
      <c r="X202" s="133">
        <f t="shared" si="29"/>
        <v>0</v>
      </c>
      <c r="Y202" s="133">
        <f t="shared" si="30"/>
        <v>0</v>
      </c>
      <c r="Z202" s="133"/>
      <c r="AA202" s="133">
        <f t="shared" si="31"/>
        <v>0</v>
      </c>
      <c r="AB202" s="133" t="e">
        <f>#REF!</f>
        <v>#REF!</v>
      </c>
      <c r="AC202" s="133"/>
    </row>
    <row r="203" spans="1:29" s="135" customFormat="1" ht="15" hidden="1" customHeight="1" outlineLevel="2" x14ac:dyDescent="0.35">
      <c r="A203" s="71">
        <f t="shared" si="21"/>
        <v>190</v>
      </c>
      <c r="B203" s="133"/>
      <c r="C203" s="133"/>
      <c r="D203" s="133" t="s">
        <v>690</v>
      </c>
      <c r="E203" s="198" t="s">
        <v>3457</v>
      </c>
      <c r="F203" s="198"/>
      <c r="G203" s="198"/>
      <c r="H203" s="133"/>
      <c r="I203" s="133"/>
      <c r="J203" s="134"/>
      <c r="K203" s="74"/>
      <c r="L203" s="74"/>
      <c r="M203" s="74">
        <v>0.3</v>
      </c>
      <c r="N203" s="74"/>
      <c r="O203" s="74"/>
      <c r="P203" s="75"/>
      <c r="Q203" s="75"/>
      <c r="R203" s="75">
        <f>($Q$387*M203)</f>
        <v>0</v>
      </c>
      <c r="S203" s="75"/>
      <c r="T203" s="76"/>
      <c r="U203" s="76"/>
      <c r="V203" s="76"/>
      <c r="W203" s="76"/>
      <c r="X203" s="133">
        <f t="shared" si="29"/>
        <v>0</v>
      </c>
      <c r="Y203" s="133">
        <f t="shared" si="30"/>
        <v>0</v>
      </c>
      <c r="Z203" s="133"/>
      <c r="AA203" s="133">
        <f t="shared" si="31"/>
        <v>0</v>
      </c>
      <c r="AB203" s="133" t="e">
        <f>#REF!</f>
        <v>#REF!</v>
      </c>
      <c r="AC203" s="133"/>
    </row>
    <row r="204" spans="1:29" s="135" customFormat="1" ht="15" hidden="1" customHeight="1" outlineLevel="2" x14ac:dyDescent="0.35">
      <c r="A204" s="71">
        <f t="shared" ref="A204:A267" si="32">A203+1</f>
        <v>191</v>
      </c>
      <c r="B204" s="133"/>
      <c r="C204" s="133"/>
      <c r="D204" s="133" t="s">
        <v>692</v>
      </c>
      <c r="E204" s="198" t="s">
        <v>3457</v>
      </c>
      <c r="F204" s="198"/>
      <c r="G204" s="198"/>
      <c r="H204" s="133"/>
      <c r="I204" s="133"/>
      <c r="J204" s="134"/>
      <c r="K204" s="74"/>
      <c r="L204" s="74"/>
      <c r="M204" s="74"/>
      <c r="N204" s="74"/>
      <c r="O204" s="74"/>
      <c r="P204" s="75"/>
      <c r="Q204" s="75"/>
      <c r="R204" s="75"/>
      <c r="S204" s="75"/>
      <c r="T204" s="76"/>
      <c r="U204" s="76"/>
      <c r="V204" s="76"/>
      <c r="W204" s="76"/>
      <c r="X204" s="133" t="e">
        <f t="shared" si="29"/>
        <v>#VALUE!</v>
      </c>
      <c r="Y204" s="133" t="e">
        <f t="shared" si="30"/>
        <v>#VALUE!</v>
      </c>
      <c r="Z204" s="133"/>
      <c r="AA204" s="133">
        <f t="shared" si="31"/>
        <v>0</v>
      </c>
      <c r="AB204" s="133" t="e">
        <f>#REF!</f>
        <v>#REF!</v>
      </c>
      <c r="AC204" s="133"/>
    </row>
    <row r="205" spans="1:29" s="135" customFormat="1" ht="15" hidden="1" customHeight="1" outlineLevel="2" x14ac:dyDescent="0.35">
      <c r="A205" s="71">
        <f t="shared" si="32"/>
        <v>192</v>
      </c>
      <c r="B205" s="133"/>
      <c r="C205" s="133"/>
      <c r="D205" s="133" t="s">
        <v>694</v>
      </c>
      <c r="E205" s="198" t="s">
        <v>3458</v>
      </c>
      <c r="F205" s="198"/>
      <c r="G205" s="198"/>
      <c r="H205" s="133"/>
      <c r="I205" s="133"/>
      <c r="J205" s="134"/>
      <c r="K205" s="74"/>
      <c r="L205" s="74"/>
      <c r="M205" s="74"/>
      <c r="N205" s="74"/>
      <c r="O205" s="74"/>
      <c r="P205" s="75"/>
      <c r="Q205" s="75"/>
      <c r="R205" s="75"/>
      <c r="S205" s="75"/>
      <c r="T205" s="76"/>
      <c r="U205" s="76"/>
      <c r="V205" s="76"/>
      <c r="W205" s="76"/>
      <c r="X205" s="133" t="e">
        <f t="shared" si="29"/>
        <v>#VALUE!</v>
      </c>
      <c r="Y205" s="133" t="e">
        <f t="shared" si="30"/>
        <v>#VALUE!</v>
      </c>
      <c r="Z205" s="133"/>
      <c r="AA205" s="133">
        <f t="shared" si="31"/>
        <v>0</v>
      </c>
      <c r="AB205" s="133" t="e">
        <f>#REF!</f>
        <v>#REF!</v>
      </c>
      <c r="AC205" s="133"/>
    </row>
    <row r="206" spans="1:29" s="135" customFormat="1" ht="15" hidden="1" customHeight="1" outlineLevel="2" x14ac:dyDescent="0.35">
      <c r="A206" s="71">
        <f t="shared" si="32"/>
        <v>193</v>
      </c>
      <c r="B206" s="133"/>
      <c r="C206" s="133"/>
      <c r="D206" s="133" t="s">
        <v>696</v>
      </c>
      <c r="E206" s="198" t="s">
        <v>3459</v>
      </c>
      <c r="F206" s="198"/>
      <c r="G206" s="198"/>
      <c r="H206" s="133"/>
      <c r="I206" s="133" t="s">
        <v>1183</v>
      </c>
      <c r="J206" s="134"/>
      <c r="K206" s="74"/>
      <c r="L206" s="74"/>
      <c r="M206" s="74"/>
      <c r="N206" s="74"/>
      <c r="O206" s="74"/>
      <c r="P206" s="75"/>
      <c r="Q206" s="75"/>
      <c r="R206" s="75"/>
      <c r="S206" s="75"/>
      <c r="T206" s="76"/>
      <c r="U206" s="76"/>
      <c r="V206" s="76"/>
      <c r="W206" s="76"/>
      <c r="X206" s="133" t="e">
        <f t="shared" si="29"/>
        <v>#VALUE!</v>
      </c>
      <c r="Y206" s="133" t="e">
        <f t="shared" si="30"/>
        <v>#VALUE!</v>
      </c>
      <c r="Z206" s="133"/>
      <c r="AA206" s="133">
        <f t="shared" si="31"/>
        <v>0</v>
      </c>
      <c r="AB206" s="133" t="e">
        <f>#REF!</f>
        <v>#REF!</v>
      </c>
      <c r="AC206" s="133"/>
    </row>
    <row r="207" spans="1:29" s="135" customFormat="1" ht="15" hidden="1" customHeight="1" outlineLevel="2" x14ac:dyDescent="0.35">
      <c r="A207" s="71">
        <f t="shared" si="32"/>
        <v>194</v>
      </c>
      <c r="B207" s="133"/>
      <c r="C207" s="133"/>
      <c r="D207" s="133" t="s">
        <v>698</v>
      </c>
      <c r="E207" s="198" t="s">
        <v>3460</v>
      </c>
      <c r="F207" s="198"/>
      <c r="G207" s="198"/>
      <c r="H207" s="133"/>
      <c r="I207" s="133" t="s">
        <v>1186</v>
      </c>
      <c r="J207" s="134"/>
      <c r="K207" s="74"/>
      <c r="L207" s="74"/>
      <c r="M207" s="74"/>
      <c r="N207" s="74"/>
      <c r="O207" s="74"/>
      <c r="P207" s="75"/>
      <c r="Q207" s="75"/>
      <c r="R207" s="75"/>
      <c r="S207" s="75"/>
      <c r="T207" s="76"/>
      <c r="U207" s="76"/>
      <c r="V207" s="76"/>
      <c r="W207" s="76"/>
      <c r="X207" s="133" t="e">
        <f t="shared" si="29"/>
        <v>#VALUE!</v>
      </c>
      <c r="Y207" s="133" t="e">
        <f t="shared" si="30"/>
        <v>#VALUE!</v>
      </c>
      <c r="Z207" s="133"/>
      <c r="AA207" s="133">
        <f t="shared" si="31"/>
        <v>0</v>
      </c>
      <c r="AB207" s="133" t="e">
        <f>#REF!</f>
        <v>#REF!</v>
      </c>
      <c r="AC207" s="133"/>
    </row>
    <row r="208" spans="1:29" s="135" customFormat="1" ht="15" hidden="1" customHeight="1" outlineLevel="2" x14ac:dyDescent="0.35">
      <c r="A208" s="71">
        <f t="shared" si="32"/>
        <v>195</v>
      </c>
      <c r="B208" s="133"/>
      <c r="C208" s="133"/>
      <c r="D208" s="133" t="s">
        <v>706</v>
      </c>
      <c r="E208" s="198" t="s">
        <v>4203</v>
      </c>
      <c r="F208" s="198"/>
      <c r="G208" s="198"/>
      <c r="H208" s="133"/>
      <c r="I208" s="133"/>
      <c r="J208" s="134"/>
      <c r="K208" s="74"/>
      <c r="L208" s="74"/>
      <c r="M208" s="74"/>
      <c r="N208" s="74"/>
      <c r="O208" s="74"/>
      <c r="P208" s="75"/>
      <c r="Q208" s="75"/>
      <c r="R208" s="75"/>
      <c r="S208" s="75"/>
      <c r="T208" s="76"/>
      <c r="U208" s="76"/>
      <c r="V208" s="76"/>
      <c r="W208" s="76"/>
      <c r="X208" s="133" t="e">
        <f t="shared" si="29"/>
        <v>#VALUE!</v>
      </c>
      <c r="Y208" s="133" t="e">
        <f t="shared" si="30"/>
        <v>#VALUE!</v>
      </c>
      <c r="Z208" s="133"/>
      <c r="AA208" s="133">
        <f t="shared" si="31"/>
        <v>0</v>
      </c>
      <c r="AB208" s="133" t="e">
        <f>#REF!</f>
        <v>#REF!</v>
      </c>
      <c r="AC208" s="133"/>
    </row>
    <row r="209" spans="1:29" s="135" customFormat="1" ht="15" hidden="1" customHeight="1" outlineLevel="1" x14ac:dyDescent="0.35">
      <c r="A209" s="71">
        <f t="shared" si="32"/>
        <v>196</v>
      </c>
      <c r="B209" s="133"/>
      <c r="C209" s="133" t="s">
        <v>709</v>
      </c>
      <c r="D209" s="198" t="s">
        <v>4039</v>
      </c>
      <c r="E209" s="198"/>
      <c r="F209" s="198"/>
      <c r="G209" s="198"/>
      <c r="H209" s="133"/>
      <c r="I209" s="133"/>
      <c r="J209" s="134"/>
      <c r="K209" s="74"/>
      <c r="L209" s="74">
        <v>5.4899999999999997E-2</v>
      </c>
      <c r="M209" s="74">
        <f>SUM(M210:M221)</f>
        <v>1</v>
      </c>
      <c r="N209" s="74"/>
      <c r="O209" s="74"/>
      <c r="P209" s="75"/>
      <c r="Q209" s="75" t="e">
        <f>(#REF!*L209)</f>
        <v>#REF!</v>
      </c>
      <c r="R209" s="75"/>
      <c r="S209" s="75"/>
      <c r="T209" s="76"/>
      <c r="U209" s="76" t="e">
        <f>Q209*Sheet2!$C$4</f>
        <v>#REF!</v>
      </c>
      <c r="V209" s="76"/>
      <c r="W209" s="76"/>
      <c r="X209" s="133" t="e">
        <f t="shared" si="29"/>
        <v>#REF!</v>
      </c>
      <c r="Y209" s="133" t="e">
        <f t="shared" si="30"/>
        <v>#REF!</v>
      </c>
      <c r="Z209" s="133">
        <v>69</v>
      </c>
      <c r="AA209" s="133">
        <f t="shared" si="31"/>
        <v>0</v>
      </c>
      <c r="AB209" s="133" t="e">
        <f>(WORKDAY(AA209,Y209))</f>
        <v>#REF!</v>
      </c>
      <c r="AC209" s="133"/>
    </row>
    <row r="210" spans="1:29" s="135" customFormat="1" ht="15" hidden="1" customHeight="1" outlineLevel="2" x14ac:dyDescent="0.35">
      <c r="A210" s="71">
        <f t="shared" si="32"/>
        <v>197</v>
      </c>
      <c r="B210" s="133"/>
      <c r="C210" s="133"/>
      <c r="D210" s="133" t="s">
        <v>3760</v>
      </c>
      <c r="E210" s="198" t="s">
        <v>4040</v>
      </c>
      <c r="F210" s="198"/>
      <c r="G210" s="198"/>
      <c r="H210" s="133" t="str">
        <f>CONCATENATE("          ",E210)</f>
        <v xml:space="preserve">          Prepare for User Acceptance Test Plan Peer Review</v>
      </c>
      <c r="I210" s="133"/>
      <c r="J210" s="134"/>
      <c r="K210" s="74"/>
      <c r="L210" s="74"/>
      <c r="M210" s="74">
        <v>0.35</v>
      </c>
      <c r="N210" s="74">
        <f>SUM(N211:N213)</f>
        <v>1</v>
      </c>
      <c r="O210" s="74"/>
      <c r="P210" s="75"/>
      <c r="Q210" s="75"/>
      <c r="R210" s="75" t="e">
        <f>#REF!*M210</f>
        <v>#REF!</v>
      </c>
      <c r="S210" s="75"/>
      <c r="T210" s="76"/>
      <c r="U210" s="76"/>
      <c r="V210" s="76" t="e">
        <f>#REF!*Sheet2!$C$4</f>
        <v>#REF!</v>
      </c>
      <c r="W210" s="76"/>
      <c r="X210" s="133"/>
      <c r="Y210" s="133"/>
      <c r="Z210" s="133"/>
      <c r="AA210" s="133">
        <f t="shared" si="31"/>
        <v>0</v>
      </c>
      <c r="AB210" s="133">
        <f>(WORKDAY(AA210,Y210))</f>
        <v>0</v>
      </c>
      <c r="AC210" s="133"/>
    </row>
    <row r="211" spans="1:29" s="135" customFormat="1" ht="15" hidden="1" customHeight="1" outlineLevel="3" x14ac:dyDescent="0.35">
      <c r="A211" s="71">
        <f t="shared" si="32"/>
        <v>198</v>
      </c>
      <c r="B211" s="133"/>
      <c r="C211" s="133"/>
      <c r="D211" s="133"/>
      <c r="E211" s="133" t="s">
        <v>2980</v>
      </c>
      <c r="F211" s="198" t="s">
        <v>4041</v>
      </c>
      <c r="G211" s="198"/>
      <c r="H211" s="133"/>
      <c r="I211" s="133"/>
      <c r="J211" s="134"/>
      <c r="K211" s="74"/>
      <c r="L211" s="74"/>
      <c r="M211" s="74"/>
      <c r="N211" s="74">
        <v>0.1</v>
      </c>
      <c r="O211" s="74"/>
      <c r="P211" s="75"/>
      <c r="Q211" s="75"/>
      <c r="R211" s="75"/>
      <c r="S211" s="75" t="e">
        <f>#REF!*N211</f>
        <v>#REF!</v>
      </c>
      <c r="T211" s="76"/>
      <c r="U211" s="76"/>
      <c r="V211" s="76"/>
      <c r="W211" s="76"/>
      <c r="X211" s="133" t="e">
        <f>IF(ISBLANK(P211),IF(ISBLANK(Q211),IF(ISBLANK(R211),IF(ISBLANK(S211),"Error",S211),R211),Q211),P211)/6</f>
        <v>#REF!</v>
      </c>
      <c r="Y211" s="133" t="e">
        <f>ROUNDUP(X211,1)</f>
        <v>#REF!</v>
      </c>
      <c r="Z211" s="133"/>
      <c r="AA211" s="133">
        <f t="shared" si="31"/>
        <v>0</v>
      </c>
      <c r="AB211" s="133"/>
      <c r="AC211" s="133"/>
    </row>
    <row r="212" spans="1:29" s="135" customFormat="1" ht="15" hidden="1" customHeight="1" outlineLevel="3" x14ac:dyDescent="0.35">
      <c r="A212" s="71">
        <f t="shared" si="32"/>
        <v>199</v>
      </c>
      <c r="B212" s="133"/>
      <c r="C212" s="133"/>
      <c r="D212" s="133"/>
      <c r="E212" s="133" t="s">
        <v>2981</v>
      </c>
      <c r="F212" s="198" t="s">
        <v>4042</v>
      </c>
      <c r="G212" s="198"/>
      <c r="H212" s="133" t="str">
        <f>CONCATENATE("               ",F212)</f>
        <v xml:space="preserve">               Check Draft User Acceptance Test Plan</v>
      </c>
      <c r="I212" s="133" t="s">
        <v>1129</v>
      </c>
      <c r="J212" s="134">
        <f>LEN(TRIM(I212))-LEN(SUBSTITUTE(TRIM(I212),",",""))+1</f>
        <v>1</v>
      </c>
      <c r="K212" s="74"/>
      <c r="L212" s="74"/>
      <c r="M212" s="74"/>
      <c r="N212" s="74">
        <v>0.8</v>
      </c>
      <c r="O212" s="74"/>
      <c r="P212" s="75"/>
      <c r="Q212" s="75"/>
      <c r="R212" s="75"/>
      <c r="S212" s="75" t="e">
        <f>#REF!*N212</f>
        <v>#REF!</v>
      </c>
      <c r="T212" s="76"/>
      <c r="U212" s="76"/>
      <c r="V212" s="76"/>
      <c r="W212" s="76" t="e">
        <f>#REF!*Sheet2!$C$4</f>
        <v>#REF!</v>
      </c>
      <c r="X212" s="133" t="e">
        <f>IF(ISBLANK(P212),IF(ISBLANK(Q212),IF(ISBLANK(R212),IF(ISBLANK(S212),"Error",S212),R212),Q212),P212)/6</f>
        <v>#REF!</v>
      </c>
      <c r="Y212" s="133" t="e">
        <f>ROUNDUP(X212,1)</f>
        <v>#REF!</v>
      </c>
      <c r="Z212" s="133"/>
      <c r="AA212" s="133">
        <f t="shared" si="31"/>
        <v>0</v>
      </c>
      <c r="AB212" s="133" t="e">
        <f>(WORKDAY(AA212,Y212))</f>
        <v>#REF!</v>
      </c>
      <c r="AC212" s="133"/>
    </row>
    <row r="213" spans="1:29" s="135" customFormat="1" ht="15" hidden="1" customHeight="1" outlineLevel="3" x14ac:dyDescent="0.35">
      <c r="A213" s="71">
        <f t="shared" si="32"/>
        <v>200</v>
      </c>
      <c r="B213" s="133"/>
      <c r="C213" s="133"/>
      <c r="D213" s="133"/>
      <c r="E213" s="133" t="s">
        <v>2982</v>
      </c>
      <c r="F213" s="198" t="s">
        <v>4043</v>
      </c>
      <c r="G213" s="198"/>
      <c r="H213" s="133" t="str">
        <f>CONCATENATE("               ",F213)</f>
        <v xml:space="preserve">               Schedule User Acceptance Test Plan Peer Review Meeting</v>
      </c>
      <c r="I213" s="133"/>
      <c r="J213" s="134">
        <f>LEN(TRIM(I213))-LEN(SUBSTITUTE(TRIM(I213),",",""))+1</f>
        <v>1</v>
      </c>
      <c r="K213" s="74"/>
      <c r="L213" s="74"/>
      <c r="M213" s="74"/>
      <c r="N213" s="74">
        <v>0.1</v>
      </c>
      <c r="O213" s="74"/>
      <c r="P213" s="75"/>
      <c r="Q213" s="75"/>
      <c r="R213" s="75"/>
      <c r="S213" s="75" t="e">
        <f>#REF!*N213</f>
        <v>#REF!</v>
      </c>
      <c r="T213" s="76"/>
      <c r="U213" s="76"/>
      <c r="V213" s="76"/>
      <c r="W213" s="76"/>
      <c r="X213" s="133" t="e">
        <f>IF(ISBLANK(P213),IF(ISBLANK(Q213),IF(ISBLANK(R213),IF(ISBLANK(S213),"Error",S213),R213),Q213),P213)/6</f>
        <v>#REF!</v>
      </c>
      <c r="Y213" s="133" t="e">
        <f>ROUNDUP(X213,1)</f>
        <v>#REF!</v>
      </c>
      <c r="Z213" s="133"/>
      <c r="AA213" s="133">
        <f t="shared" si="31"/>
        <v>0</v>
      </c>
      <c r="AB213" s="133"/>
      <c r="AC213" s="133"/>
    </row>
    <row r="214" spans="1:29" s="135" customFormat="1" ht="15" hidden="1" customHeight="1" outlineLevel="2" x14ac:dyDescent="0.35">
      <c r="A214" s="71">
        <f t="shared" si="32"/>
        <v>201</v>
      </c>
      <c r="B214" s="133"/>
      <c r="C214" s="133"/>
      <c r="D214" s="133" t="s">
        <v>2983</v>
      </c>
      <c r="E214" s="198" t="s">
        <v>4044</v>
      </c>
      <c r="F214" s="198"/>
      <c r="G214" s="198"/>
      <c r="H214" s="133" t="str">
        <f>CONCATENATE("          ",E214)</f>
        <v xml:space="preserve">          Conduct User Acceptance Test Plan Peer Review</v>
      </c>
      <c r="I214" s="133"/>
      <c r="J214" s="134"/>
      <c r="K214" s="74"/>
      <c r="L214" s="74"/>
      <c r="M214" s="74">
        <v>0.2</v>
      </c>
      <c r="N214" s="74">
        <f>SUM(N215:N216)</f>
        <v>1</v>
      </c>
      <c r="O214" s="74"/>
      <c r="P214" s="75"/>
      <c r="Q214" s="75"/>
      <c r="R214" s="75" t="e">
        <f>#REF!*M214</f>
        <v>#REF!</v>
      </c>
      <c r="S214" s="75"/>
      <c r="T214" s="76"/>
      <c r="U214" s="76"/>
      <c r="V214" s="76" t="e">
        <f>R214*Sheet2!$C$4</f>
        <v>#REF!</v>
      </c>
      <c r="W214" s="76"/>
      <c r="X214" s="133"/>
      <c r="Y214" s="133"/>
      <c r="Z214" s="133">
        <v>4</v>
      </c>
      <c r="AA214" s="133">
        <f t="shared" si="31"/>
        <v>0</v>
      </c>
      <c r="AB214" s="133">
        <f>(WORKDAY(AA214,Y214))</f>
        <v>0</v>
      </c>
      <c r="AC214" s="133"/>
    </row>
    <row r="215" spans="1:29" s="135" customFormat="1" ht="15" hidden="1" customHeight="1" outlineLevel="3" x14ac:dyDescent="0.35">
      <c r="A215" s="71">
        <f t="shared" si="32"/>
        <v>202</v>
      </c>
      <c r="B215" s="133"/>
      <c r="C215" s="133"/>
      <c r="D215" s="133"/>
      <c r="E215" s="133" t="s">
        <v>3793</v>
      </c>
      <c r="F215" s="198" t="s">
        <v>4045</v>
      </c>
      <c r="G215" s="198"/>
      <c r="H215" s="133" t="str">
        <f>CONCATENATE("               ",F215)</f>
        <v xml:space="preserve">               Conduct User Acceptance Test Plan Plan Review Meeting</v>
      </c>
      <c r="I215" s="133"/>
      <c r="J215" s="134">
        <f>LEN(TRIM(I215))-LEN(SUBSTITUTE(TRIM(I215),",",""))+1</f>
        <v>1</v>
      </c>
      <c r="K215" s="74"/>
      <c r="L215" s="74"/>
      <c r="M215" s="74"/>
      <c r="N215" s="74">
        <v>0.8</v>
      </c>
      <c r="O215" s="74"/>
      <c r="P215" s="75"/>
      <c r="Q215" s="75"/>
      <c r="R215" s="75"/>
      <c r="S215" s="75" t="e">
        <f>#REF!*N215</f>
        <v>#REF!</v>
      </c>
      <c r="T215" s="76"/>
      <c r="U215" s="76"/>
      <c r="V215" s="76"/>
      <c r="W215" s="76" t="e">
        <f>S215*Sheet2!$C$4</f>
        <v>#REF!</v>
      </c>
      <c r="X215" s="133" t="e">
        <f>IF(ISBLANK(P215),IF(ISBLANK(Q215),IF(ISBLANK(R215),IF(ISBLANK(S215),"Error",S215),R215),Q215),P215)/6</f>
        <v>#REF!</v>
      </c>
      <c r="Y215" s="133" t="e">
        <f>ROUNDUP(X215,1)</f>
        <v>#REF!</v>
      </c>
      <c r="Z215" s="133"/>
      <c r="AA215" s="133">
        <f t="shared" si="31"/>
        <v>0</v>
      </c>
      <c r="AB215" s="133" t="e">
        <f>(WORKDAY(AA215,Y215))</f>
        <v>#REF!</v>
      </c>
      <c r="AC215" s="133"/>
    </row>
    <row r="216" spans="1:29" s="135" customFormat="1" ht="15" hidden="1" customHeight="1" outlineLevel="3" x14ac:dyDescent="0.35">
      <c r="A216" s="71">
        <f t="shared" si="32"/>
        <v>203</v>
      </c>
      <c r="B216" s="133"/>
      <c r="C216" s="133"/>
      <c r="D216" s="133"/>
      <c r="E216" s="133" t="s">
        <v>3810</v>
      </c>
      <c r="F216" s="198" t="s">
        <v>4046</v>
      </c>
      <c r="G216" s="198"/>
      <c r="H216" s="133"/>
      <c r="I216" s="133"/>
      <c r="J216" s="134"/>
      <c r="K216" s="74"/>
      <c r="L216" s="74"/>
      <c r="M216" s="74"/>
      <c r="N216" s="74">
        <v>0.2</v>
      </c>
      <c r="O216" s="74"/>
      <c r="P216" s="75"/>
      <c r="Q216" s="75"/>
      <c r="R216" s="75"/>
      <c r="S216" s="75" t="e">
        <f>#REF!*N216</f>
        <v>#REF!</v>
      </c>
      <c r="T216" s="76"/>
      <c r="U216" s="76"/>
      <c r="V216" s="76"/>
      <c r="W216" s="76" t="e">
        <f>S216*Sheet2!$C$4</f>
        <v>#REF!</v>
      </c>
      <c r="X216" s="133" t="e">
        <f>IF(ISBLANK(P216),IF(ISBLANK(Q216),IF(ISBLANK(R216),IF(ISBLANK(S216),"Error",S216),R216),Q216),P216)/6</f>
        <v>#REF!</v>
      </c>
      <c r="Y216" s="133" t="e">
        <f>ROUNDUP(X216,1)</f>
        <v>#REF!</v>
      </c>
      <c r="Z216" s="133"/>
      <c r="AA216" s="133">
        <f t="shared" si="31"/>
        <v>0</v>
      </c>
      <c r="AB216" s="133" t="e">
        <f>(WORKDAY(AA216,Y216))</f>
        <v>#REF!</v>
      </c>
      <c r="AC216" s="133"/>
    </row>
    <row r="217" spans="1:29" s="135" customFormat="1" ht="15" hidden="1" customHeight="1" outlineLevel="2" x14ac:dyDescent="0.35">
      <c r="A217" s="71">
        <f t="shared" si="32"/>
        <v>204</v>
      </c>
      <c r="B217" s="133"/>
      <c r="C217" s="133"/>
      <c r="D217" s="133" t="s">
        <v>2984</v>
      </c>
      <c r="E217" s="198" t="s">
        <v>4047</v>
      </c>
      <c r="F217" s="198"/>
      <c r="G217" s="198"/>
      <c r="H217" s="133" t="str">
        <f>CONCATENATE("          ",E217)</f>
        <v xml:space="preserve">          Analyze User Acceptance Test Plan Peer Review</v>
      </c>
      <c r="I217" s="133"/>
      <c r="J217" s="134"/>
      <c r="K217" s="74"/>
      <c r="L217" s="74"/>
      <c r="M217" s="74">
        <v>0.45</v>
      </c>
      <c r="N217" s="74">
        <f>SUM(N218:N221)</f>
        <v>1</v>
      </c>
      <c r="O217" s="74"/>
      <c r="P217" s="75"/>
      <c r="Q217" s="75"/>
      <c r="R217" s="75" t="e">
        <f>#REF!*M217</f>
        <v>#REF!</v>
      </c>
      <c r="S217" s="75"/>
      <c r="T217" s="76"/>
      <c r="U217" s="76"/>
      <c r="V217" s="76" t="e">
        <f>R217*Sheet2!$C$4</f>
        <v>#REF!</v>
      </c>
      <c r="W217" s="76"/>
      <c r="X217" s="133"/>
      <c r="Y217" s="133"/>
      <c r="Z217" s="133">
        <v>9</v>
      </c>
      <c r="AA217" s="133">
        <f t="shared" si="31"/>
        <v>0</v>
      </c>
      <c r="AB217" s="133">
        <f>(WORKDAY(AA217,Y217))</f>
        <v>0</v>
      </c>
      <c r="AC217" s="133"/>
    </row>
    <row r="218" spans="1:29" s="135" customFormat="1" ht="15" hidden="1" customHeight="1" outlineLevel="3" x14ac:dyDescent="0.35">
      <c r="A218" s="71">
        <f t="shared" si="32"/>
        <v>205</v>
      </c>
      <c r="B218" s="133"/>
      <c r="C218" s="133"/>
      <c r="D218" s="133"/>
      <c r="E218" s="133" t="s">
        <v>3794</v>
      </c>
      <c r="F218" s="198" t="s">
        <v>4048</v>
      </c>
      <c r="G218" s="198"/>
      <c r="H218" s="133"/>
      <c r="I218" s="133"/>
      <c r="J218" s="134"/>
      <c r="K218" s="74"/>
      <c r="L218" s="74"/>
      <c r="M218" s="74"/>
      <c r="N218" s="74">
        <v>0.35</v>
      </c>
      <c r="O218" s="74"/>
      <c r="P218" s="75"/>
      <c r="Q218" s="75"/>
      <c r="R218" s="75"/>
      <c r="S218" s="75" t="e">
        <f>#REF!*N218</f>
        <v>#REF!</v>
      </c>
      <c r="T218" s="76"/>
      <c r="U218" s="76"/>
      <c r="V218" s="76"/>
      <c r="W218" s="76"/>
      <c r="X218" s="133" t="e">
        <f t="shared" ref="X218:X236" si="33">IF(ISBLANK(P218),IF(ISBLANK(Q218),IF(ISBLANK(R218),IF(ISBLANK(S218),"Error",S218),R218),Q218),P218)/6</f>
        <v>#REF!</v>
      </c>
      <c r="Y218" s="133" t="e">
        <f t="shared" ref="Y218:Y232" si="34">ROUNDUP(X218,1)</f>
        <v>#REF!</v>
      </c>
      <c r="Z218" s="133"/>
      <c r="AA218" s="133"/>
      <c r="AB218" s="133"/>
      <c r="AC218" s="133"/>
    </row>
    <row r="219" spans="1:29" s="135" customFormat="1" ht="15" hidden="1" customHeight="1" outlineLevel="3" x14ac:dyDescent="0.35">
      <c r="A219" s="71">
        <f t="shared" si="32"/>
        <v>206</v>
      </c>
      <c r="B219" s="133"/>
      <c r="C219" s="133"/>
      <c r="D219" s="133"/>
      <c r="E219" s="133" t="s">
        <v>3795</v>
      </c>
      <c r="F219" s="198" t="s">
        <v>4049</v>
      </c>
      <c r="G219" s="198"/>
      <c r="H219" s="133" t="str">
        <f>CONCATENATE("               ",F219)</f>
        <v xml:space="preserve">               User Acceptance Test Plan Peer Review Follow Up</v>
      </c>
      <c r="I219" s="133" t="s">
        <v>1129</v>
      </c>
      <c r="J219" s="134">
        <f>LEN(TRIM(I219))-LEN(SUBSTITUTE(TRIM(I219),",",""))+1</f>
        <v>1</v>
      </c>
      <c r="K219" s="74"/>
      <c r="L219" s="74"/>
      <c r="M219" s="74"/>
      <c r="N219" s="74">
        <v>0.2</v>
      </c>
      <c r="O219" s="74"/>
      <c r="P219" s="75"/>
      <c r="Q219" s="75"/>
      <c r="R219" s="75"/>
      <c r="S219" s="75" t="e">
        <f>#REF!*N219</f>
        <v>#REF!</v>
      </c>
      <c r="T219" s="76"/>
      <c r="U219" s="76"/>
      <c r="V219" s="76"/>
      <c r="W219" s="76" t="e">
        <f>S219*Sheet2!$C$4</f>
        <v>#REF!</v>
      </c>
      <c r="X219" s="133" t="e">
        <f t="shared" si="33"/>
        <v>#REF!</v>
      </c>
      <c r="Y219" s="133" t="e">
        <f t="shared" si="34"/>
        <v>#REF!</v>
      </c>
      <c r="Z219" s="133"/>
      <c r="AA219" s="133">
        <f t="shared" ref="AA219:AA244" si="35">IF(ISBLANK(Z219),,WORKDAY(VLOOKUP(Z219,$A$2:$AB$811,26),0))</f>
        <v>0</v>
      </c>
      <c r="AB219" s="133" t="e">
        <f>(WORKDAY(AA219,Y219))</f>
        <v>#REF!</v>
      </c>
      <c r="AC219" s="133"/>
    </row>
    <row r="220" spans="1:29" s="135" customFormat="1" ht="15" hidden="1" customHeight="1" outlineLevel="3" x14ac:dyDescent="0.35">
      <c r="A220" s="71">
        <f t="shared" si="32"/>
        <v>207</v>
      </c>
      <c r="B220" s="133"/>
      <c r="C220" s="133"/>
      <c r="D220" s="133"/>
      <c r="E220" s="133" t="s">
        <v>3796</v>
      </c>
      <c r="F220" s="198" t="s">
        <v>4050</v>
      </c>
      <c r="G220" s="198"/>
      <c r="H220" s="133" t="str">
        <f>CONCATENATE("               ",F220)</f>
        <v xml:space="preserve">               Resolve Modifications from User Acceptance Test Plan Peer Review</v>
      </c>
      <c r="I220" s="133" t="s">
        <v>1129</v>
      </c>
      <c r="J220" s="134">
        <f>LEN(TRIM(I220))-LEN(SUBSTITUTE(TRIM(I220),",",""))+1</f>
        <v>1</v>
      </c>
      <c r="K220" s="74"/>
      <c r="L220" s="74"/>
      <c r="M220" s="74"/>
      <c r="N220" s="74">
        <v>0.35</v>
      </c>
      <c r="O220" s="74"/>
      <c r="P220" s="75"/>
      <c r="Q220" s="75"/>
      <c r="R220" s="75"/>
      <c r="S220" s="75" t="e">
        <f>#REF!*N220</f>
        <v>#REF!</v>
      </c>
      <c r="T220" s="76"/>
      <c r="U220" s="76"/>
      <c r="V220" s="76"/>
      <c r="W220" s="76" t="e">
        <f>S220*Sheet2!$C$4</f>
        <v>#REF!</v>
      </c>
      <c r="X220" s="133" t="e">
        <f t="shared" si="33"/>
        <v>#REF!</v>
      </c>
      <c r="Y220" s="133" t="e">
        <f t="shared" si="34"/>
        <v>#REF!</v>
      </c>
      <c r="Z220" s="133">
        <v>12</v>
      </c>
      <c r="AA220" s="133">
        <f t="shared" si="35"/>
        <v>0</v>
      </c>
      <c r="AB220" s="133" t="e">
        <f>(WORKDAY(AA220,Y220))</f>
        <v>#REF!</v>
      </c>
      <c r="AC220" s="133"/>
    </row>
    <row r="221" spans="1:29" s="135" customFormat="1" ht="15" hidden="1" customHeight="1" outlineLevel="3" x14ac:dyDescent="0.35">
      <c r="A221" s="71">
        <f t="shared" si="32"/>
        <v>208</v>
      </c>
      <c r="B221" s="133"/>
      <c r="C221" s="133"/>
      <c r="D221" s="133"/>
      <c r="E221" s="133" t="s">
        <v>3797</v>
      </c>
      <c r="F221" s="198" t="s">
        <v>4051</v>
      </c>
      <c r="G221" s="198"/>
      <c r="H221" s="133" t="str">
        <f>CONCATENATE("               ",F221)</f>
        <v xml:space="preserve">               Document and Communicate User Acceptance Test Plan Review Results</v>
      </c>
      <c r="I221" s="133" t="s">
        <v>1129</v>
      </c>
      <c r="J221" s="134">
        <f>LEN(TRIM(I221))-LEN(SUBSTITUTE(TRIM(I221),",",""))+1</f>
        <v>1</v>
      </c>
      <c r="K221" s="74"/>
      <c r="L221" s="74"/>
      <c r="M221" s="74"/>
      <c r="N221" s="74">
        <v>0.1</v>
      </c>
      <c r="O221" s="74"/>
      <c r="P221" s="75"/>
      <c r="Q221" s="75"/>
      <c r="R221" s="75"/>
      <c r="S221" s="75" t="e">
        <f>#REF!*N221</f>
        <v>#REF!</v>
      </c>
      <c r="T221" s="76"/>
      <c r="U221" s="76"/>
      <c r="V221" s="76"/>
      <c r="W221" s="76" t="e">
        <f>S221*Sheet2!$C$4</f>
        <v>#REF!</v>
      </c>
      <c r="X221" s="133" t="e">
        <f t="shared" si="33"/>
        <v>#REF!</v>
      </c>
      <c r="Y221" s="133" t="e">
        <f t="shared" si="34"/>
        <v>#REF!</v>
      </c>
      <c r="Z221" s="133">
        <v>13</v>
      </c>
      <c r="AA221" s="133">
        <f t="shared" si="35"/>
        <v>0</v>
      </c>
      <c r="AB221" s="133" t="e">
        <f>(WORKDAY(AA221,Y221))</f>
        <v>#REF!</v>
      </c>
      <c r="AC221" s="133"/>
    </row>
    <row r="222" spans="1:29" s="135" customFormat="1" ht="15" hidden="1" customHeight="1" outlineLevel="1" x14ac:dyDescent="0.35">
      <c r="A222" s="71">
        <f t="shared" si="32"/>
        <v>209</v>
      </c>
      <c r="B222" s="133"/>
      <c r="C222" s="133" t="s">
        <v>735</v>
      </c>
      <c r="D222" s="198" t="s">
        <v>4052</v>
      </c>
      <c r="E222" s="198"/>
      <c r="F222" s="198"/>
      <c r="G222" s="198"/>
      <c r="H222" s="133"/>
      <c r="I222" s="133" t="s">
        <v>1157</v>
      </c>
      <c r="J222" s="134"/>
      <c r="K222" s="74"/>
      <c r="L222" s="74">
        <v>0.1</v>
      </c>
      <c r="M222" s="74">
        <f>SUM(M223:M228)</f>
        <v>1</v>
      </c>
      <c r="N222" s="74"/>
      <c r="O222" s="74"/>
      <c r="P222" s="75"/>
      <c r="Q222" s="75" t="e">
        <f>(#REF!*L222)</f>
        <v>#REF!</v>
      </c>
      <c r="R222" s="75"/>
      <c r="S222" s="75"/>
      <c r="T222" s="76"/>
      <c r="U222" s="76" t="e">
        <f>Q222*Sheet2!$C$4</f>
        <v>#REF!</v>
      </c>
      <c r="V222" s="76"/>
      <c r="W222" s="76"/>
      <c r="X222" s="133" t="e">
        <f t="shared" si="33"/>
        <v>#REF!</v>
      </c>
      <c r="Y222" s="133" t="e">
        <f t="shared" si="34"/>
        <v>#REF!</v>
      </c>
      <c r="Z222" s="133">
        <v>71</v>
      </c>
      <c r="AA222" s="133">
        <f t="shared" si="35"/>
        <v>0</v>
      </c>
      <c r="AB222" s="133" t="e">
        <f>(WORKDAY(AA222,Y222))</f>
        <v>#REF!</v>
      </c>
      <c r="AC222" s="133"/>
    </row>
    <row r="223" spans="1:29" s="135" customFormat="1" ht="15" hidden="1" customHeight="1" outlineLevel="2" x14ac:dyDescent="0.35">
      <c r="A223" s="71">
        <f t="shared" si="32"/>
        <v>210</v>
      </c>
      <c r="B223" s="133"/>
      <c r="C223" s="133"/>
      <c r="D223" s="133" t="s">
        <v>2938</v>
      </c>
      <c r="E223" s="198" t="s">
        <v>4053</v>
      </c>
      <c r="F223" s="198"/>
      <c r="G223" s="198"/>
      <c r="H223" s="133" t="str">
        <f>CONCATENATE("          ",E223)</f>
        <v xml:space="preserve">          Perform User Acceptance Test Plan Verification</v>
      </c>
      <c r="I223" s="133"/>
      <c r="J223" s="134"/>
      <c r="K223" s="74"/>
      <c r="L223" s="74"/>
      <c r="M223" s="74">
        <v>0.4</v>
      </c>
      <c r="N223" s="74">
        <f>SUM(N224:N227)</f>
        <v>1</v>
      </c>
      <c r="O223" s="74"/>
      <c r="P223" s="75"/>
      <c r="Q223" s="75"/>
      <c r="R223" s="75" t="e">
        <f>(#REF!*M223)</f>
        <v>#REF!</v>
      </c>
      <c r="S223" s="75"/>
      <c r="T223" s="76"/>
      <c r="U223" s="76"/>
      <c r="V223" s="76" t="e">
        <f>R223*Sheet2!$C$4</f>
        <v>#REF!</v>
      </c>
      <c r="W223" s="76"/>
      <c r="X223" s="133" t="e">
        <f t="shared" si="33"/>
        <v>#REF!</v>
      </c>
      <c r="Y223" s="133" t="e">
        <f t="shared" si="34"/>
        <v>#REF!</v>
      </c>
      <c r="Z223" s="133"/>
      <c r="AA223" s="133">
        <f t="shared" si="35"/>
        <v>0</v>
      </c>
      <c r="AB223" s="133" t="e">
        <f>(WORKDAY(AA223,Y223))</f>
        <v>#REF!</v>
      </c>
      <c r="AC223" s="133"/>
    </row>
    <row r="224" spans="1:29" s="135" customFormat="1" ht="15" hidden="1" customHeight="1" outlineLevel="3" x14ac:dyDescent="0.35">
      <c r="A224" s="71">
        <f t="shared" si="32"/>
        <v>211</v>
      </c>
      <c r="B224" s="133"/>
      <c r="C224" s="133"/>
      <c r="D224" s="133"/>
      <c r="E224" s="133" t="s">
        <v>2939</v>
      </c>
      <c r="F224" s="198" t="s">
        <v>4054</v>
      </c>
      <c r="G224" s="198"/>
      <c r="H224" s="133" t="str">
        <f>CONCATENATE("               ",F224)</f>
        <v xml:space="preserve">               Identify User Acceptance Test Plan Reviewers</v>
      </c>
      <c r="I224" s="133" t="s">
        <v>1157</v>
      </c>
      <c r="J224" s="134">
        <f>LEN(TRIM(I224))-LEN(SUBSTITUTE(TRIM(I224),",",""))+1</f>
        <v>4</v>
      </c>
      <c r="K224" s="74"/>
      <c r="L224" s="74"/>
      <c r="M224" s="74"/>
      <c r="N224" s="74">
        <v>0.12</v>
      </c>
      <c r="O224" s="74"/>
      <c r="P224" s="75"/>
      <c r="Q224" s="75"/>
      <c r="R224" s="75"/>
      <c r="S224" s="75" t="e">
        <f>#REF!*N224</f>
        <v>#REF!</v>
      </c>
      <c r="T224" s="76"/>
      <c r="U224" s="76"/>
      <c r="V224" s="76"/>
      <c r="W224" s="76" t="e">
        <f>S224*Sheet2!$C$4</f>
        <v>#REF!</v>
      </c>
      <c r="X224" s="133" t="e">
        <f t="shared" si="33"/>
        <v>#REF!</v>
      </c>
      <c r="Y224" s="133" t="e">
        <f t="shared" si="34"/>
        <v>#REF!</v>
      </c>
      <c r="Z224" s="133"/>
      <c r="AA224" s="133">
        <f t="shared" si="35"/>
        <v>0</v>
      </c>
      <c r="AB224" s="133" t="e">
        <f>WORKDAY(AA224,Y224)</f>
        <v>#REF!</v>
      </c>
      <c r="AC224" s="133"/>
    </row>
    <row r="225" spans="1:29" s="135" customFormat="1" ht="15" hidden="1" customHeight="1" outlineLevel="3" x14ac:dyDescent="0.35">
      <c r="A225" s="71">
        <f t="shared" si="32"/>
        <v>212</v>
      </c>
      <c r="B225" s="133"/>
      <c r="C225" s="133"/>
      <c r="D225" s="133"/>
      <c r="E225" s="133" t="s">
        <v>2940</v>
      </c>
      <c r="F225" s="198" t="s">
        <v>4055</v>
      </c>
      <c r="G225" s="198"/>
      <c r="H225" s="133" t="str">
        <f>CONCATENATE("               ",F225)</f>
        <v xml:space="preserve">               Schedule Review and Approve User Acceptance Test Plan Review</v>
      </c>
      <c r="I225" s="133" t="s">
        <v>1157</v>
      </c>
      <c r="J225" s="134">
        <f>LEN(TRIM(I225))-LEN(SUBSTITUTE(TRIM(I225),",",""))+1</f>
        <v>4</v>
      </c>
      <c r="K225" s="74"/>
      <c r="L225" s="74"/>
      <c r="M225" s="74"/>
      <c r="N225" s="74">
        <v>0.02</v>
      </c>
      <c r="O225" s="74"/>
      <c r="P225" s="75"/>
      <c r="Q225" s="75"/>
      <c r="R225" s="75"/>
      <c r="S225" s="75" t="e">
        <f>#REF!*N225</f>
        <v>#REF!</v>
      </c>
      <c r="T225" s="76"/>
      <c r="U225" s="76"/>
      <c r="V225" s="76"/>
      <c r="W225" s="76" t="e">
        <f>S225*Sheet2!$C$4</f>
        <v>#REF!</v>
      </c>
      <c r="X225" s="133" t="e">
        <f t="shared" si="33"/>
        <v>#REF!</v>
      </c>
      <c r="Y225" s="133" t="e">
        <f t="shared" si="34"/>
        <v>#REF!</v>
      </c>
      <c r="Z225" s="133">
        <v>17</v>
      </c>
      <c r="AA225" s="133">
        <f t="shared" si="35"/>
        <v>0</v>
      </c>
      <c r="AB225" s="133" t="e">
        <f t="shared" ref="AB225:AB232" si="36">WORKDAY(AA225,X225)</f>
        <v>#REF!</v>
      </c>
      <c r="AC225" s="133"/>
    </row>
    <row r="226" spans="1:29" s="135" customFormat="1" ht="15" hidden="1" customHeight="1" outlineLevel="3" x14ac:dyDescent="0.35">
      <c r="A226" s="71">
        <f t="shared" si="32"/>
        <v>213</v>
      </c>
      <c r="B226" s="133"/>
      <c r="C226" s="133"/>
      <c r="D226" s="133"/>
      <c r="E226" s="133" t="s">
        <v>2941</v>
      </c>
      <c r="F226" s="198" t="s">
        <v>4056</v>
      </c>
      <c r="G226" s="198"/>
      <c r="H226" s="133" t="str">
        <f>CONCATENATE("               ",F226)</f>
        <v xml:space="preserve">               Conduct Review and Approve User Acceptance Test Plan Plan Meeting</v>
      </c>
      <c r="I226" s="133" t="s">
        <v>1157</v>
      </c>
      <c r="J226" s="134">
        <f>LEN(TRIM(I226))-LEN(SUBSTITUTE(TRIM(I226),",",""))+1</f>
        <v>4</v>
      </c>
      <c r="K226" s="74"/>
      <c r="L226" s="74"/>
      <c r="M226" s="74"/>
      <c r="N226" s="74">
        <v>0.38</v>
      </c>
      <c r="O226" s="74"/>
      <c r="P226" s="75"/>
      <c r="Q226" s="75"/>
      <c r="R226" s="75"/>
      <c r="S226" s="75" t="e">
        <f>#REF!*N226</f>
        <v>#REF!</v>
      </c>
      <c r="T226" s="76"/>
      <c r="U226" s="76"/>
      <c r="V226" s="76"/>
      <c r="W226" s="76" t="e">
        <f>S226*Sheet2!$C$4</f>
        <v>#REF!</v>
      </c>
      <c r="X226" s="133" t="e">
        <f t="shared" si="33"/>
        <v>#REF!</v>
      </c>
      <c r="Y226" s="133" t="e">
        <f t="shared" si="34"/>
        <v>#REF!</v>
      </c>
      <c r="Z226" s="133">
        <v>18</v>
      </c>
      <c r="AA226" s="133">
        <f t="shared" si="35"/>
        <v>0</v>
      </c>
      <c r="AB226" s="133" t="e">
        <f t="shared" si="36"/>
        <v>#REF!</v>
      </c>
      <c r="AC226" s="133"/>
    </row>
    <row r="227" spans="1:29" s="135" customFormat="1" ht="15" hidden="1" customHeight="1" outlineLevel="3" x14ac:dyDescent="0.35">
      <c r="A227" s="71">
        <f t="shared" si="32"/>
        <v>214</v>
      </c>
      <c r="B227" s="133"/>
      <c r="C227" s="133"/>
      <c r="D227" s="133"/>
      <c r="E227" s="133" t="s">
        <v>2942</v>
      </c>
      <c r="F227" s="198" t="s">
        <v>4057</v>
      </c>
      <c r="G227" s="198"/>
      <c r="H227" s="133" t="str">
        <f>CONCATENATE("               ",F227)</f>
        <v xml:space="preserve">               Review and Log User Acceptance Test Plan Feedback</v>
      </c>
      <c r="I227" s="133" t="s">
        <v>1157</v>
      </c>
      <c r="J227" s="134">
        <f>LEN(TRIM(I227))-LEN(SUBSTITUTE(TRIM(I227),",",""))+1</f>
        <v>4</v>
      </c>
      <c r="K227" s="74"/>
      <c r="L227" s="74"/>
      <c r="M227" s="74"/>
      <c r="N227" s="74">
        <v>0.48</v>
      </c>
      <c r="O227" s="74"/>
      <c r="P227" s="75"/>
      <c r="Q227" s="75"/>
      <c r="R227" s="75"/>
      <c r="S227" s="75" t="e">
        <f>#REF!*N227</f>
        <v>#REF!</v>
      </c>
      <c r="T227" s="76"/>
      <c r="U227" s="76"/>
      <c r="V227" s="76"/>
      <c r="W227" s="76" t="e">
        <f>S227*Sheet2!$C$4</f>
        <v>#REF!</v>
      </c>
      <c r="X227" s="133" t="e">
        <f t="shared" si="33"/>
        <v>#REF!</v>
      </c>
      <c r="Y227" s="133" t="e">
        <f t="shared" si="34"/>
        <v>#REF!</v>
      </c>
      <c r="Z227" s="133">
        <v>19</v>
      </c>
      <c r="AA227" s="133">
        <f t="shared" si="35"/>
        <v>0</v>
      </c>
      <c r="AB227" s="133" t="e">
        <f t="shared" si="36"/>
        <v>#REF!</v>
      </c>
      <c r="AC227" s="133"/>
    </row>
    <row r="228" spans="1:29" s="135" customFormat="1" ht="15" hidden="1" customHeight="1" outlineLevel="2" x14ac:dyDescent="0.35">
      <c r="A228" s="71">
        <f t="shared" si="32"/>
        <v>215</v>
      </c>
      <c r="B228" s="133"/>
      <c r="C228" s="133"/>
      <c r="D228" s="133" t="s">
        <v>2947</v>
      </c>
      <c r="E228" s="198" t="s">
        <v>4058</v>
      </c>
      <c r="F228" s="198"/>
      <c r="G228" s="198"/>
      <c r="H228" s="133" t="str">
        <f>CONCATENATE("          ",E228)</f>
        <v xml:space="preserve">          Analyze User Acceptance Test Plan Verification Results</v>
      </c>
      <c r="I228" s="133"/>
      <c r="J228" s="134"/>
      <c r="K228" s="74"/>
      <c r="L228" s="74"/>
      <c r="M228" s="74">
        <v>0.6</v>
      </c>
      <c r="N228" s="74">
        <f>SUM(N229:N232)</f>
        <v>1</v>
      </c>
      <c r="O228" s="74"/>
      <c r="P228" s="75"/>
      <c r="Q228" s="75"/>
      <c r="R228" s="75" t="e">
        <f>(#REF!*M228)</f>
        <v>#REF!</v>
      </c>
      <c r="S228" s="75"/>
      <c r="T228" s="76"/>
      <c r="U228" s="76"/>
      <c r="V228" s="76" t="e">
        <f>R228*Sheet2!$C$4</f>
        <v>#REF!</v>
      </c>
      <c r="W228" s="76"/>
      <c r="X228" s="133" t="e">
        <f t="shared" si="33"/>
        <v>#REF!</v>
      </c>
      <c r="Y228" s="133" t="e">
        <f t="shared" si="34"/>
        <v>#REF!</v>
      </c>
      <c r="Z228" s="133">
        <v>15</v>
      </c>
      <c r="AA228" s="133">
        <f t="shared" si="35"/>
        <v>0</v>
      </c>
      <c r="AB228" s="133" t="e">
        <f t="shared" si="36"/>
        <v>#REF!</v>
      </c>
      <c r="AC228" s="133"/>
    </row>
    <row r="229" spans="1:29" s="135" customFormat="1" ht="15" hidden="1" customHeight="1" outlineLevel="3" x14ac:dyDescent="0.35">
      <c r="A229" s="71">
        <f t="shared" si="32"/>
        <v>216</v>
      </c>
      <c r="B229" s="133"/>
      <c r="C229" s="133"/>
      <c r="D229" s="133"/>
      <c r="E229" s="133" t="s">
        <v>2948</v>
      </c>
      <c r="F229" s="198" t="s">
        <v>4048</v>
      </c>
      <c r="G229" s="198"/>
      <c r="H229" s="133" t="str">
        <f>CONCATENATE("               ",F229)</f>
        <v xml:space="preserve">               Resolve User Acceptance Test Plan Feedback</v>
      </c>
      <c r="I229" s="133"/>
      <c r="J229" s="134">
        <f>LEN(TRIM(I229))-LEN(SUBSTITUTE(TRIM(I229),",",""))+1</f>
        <v>1</v>
      </c>
      <c r="K229" s="74"/>
      <c r="L229" s="74"/>
      <c r="M229" s="74"/>
      <c r="N229" s="74">
        <v>0.5</v>
      </c>
      <c r="O229" s="74"/>
      <c r="P229" s="75"/>
      <c r="Q229" s="75"/>
      <c r="R229" s="75"/>
      <c r="S229" s="75" t="e">
        <f>#REF!*N229</f>
        <v>#REF!</v>
      </c>
      <c r="T229" s="76"/>
      <c r="U229" s="76"/>
      <c r="V229" s="76"/>
      <c r="W229" s="76" t="e">
        <f>S229*Sheet2!$C$4</f>
        <v>#REF!</v>
      </c>
      <c r="X229" s="133" t="e">
        <f t="shared" si="33"/>
        <v>#REF!</v>
      </c>
      <c r="Y229" s="133" t="e">
        <f t="shared" si="34"/>
        <v>#REF!</v>
      </c>
      <c r="Z229" s="133"/>
      <c r="AA229" s="133">
        <f t="shared" si="35"/>
        <v>0</v>
      </c>
      <c r="AB229" s="133" t="e">
        <f t="shared" si="36"/>
        <v>#REF!</v>
      </c>
      <c r="AC229" s="133"/>
    </row>
    <row r="230" spans="1:29" s="135" customFormat="1" ht="15" hidden="1" customHeight="1" outlineLevel="3" x14ac:dyDescent="0.35">
      <c r="A230" s="71">
        <f t="shared" si="32"/>
        <v>217</v>
      </c>
      <c r="B230" s="133"/>
      <c r="C230" s="133"/>
      <c r="D230" s="133"/>
      <c r="E230" s="133" t="s">
        <v>3761</v>
      </c>
      <c r="F230" s="198" t="s">
        <v>4059</v>
      </c>
      <c r="G230" s="198"/>
      <c r="H230" s="133" t="str">
        <f>CONCATENATE("               ",F230)</f>
        <v xml:space="preserve">               Verify Closure of User Acceptance Test Plan Feedback</v>
      </c>
      <c r="I230" s="133"/>
      <c r="J230" s="134">
        <f>LEN(TRIM(I230))-LEN(SUBSTITUTE(TRIM(I230),",",""))+1</f>
        <v>1</v>
      </c>
      <c r="K230" s="74"/>
      <c r="L230" s="74"/>
      <c r="M230" s="74"/>
      <c r="N230" s="74">
        <v>0.3</v>
      </c>
      <c r="O230" s="74"/>
      <c r="P230" s="75"/>
      <c r="Q230" s="75"/>
      <c r="R230" s="75"/>
      <c r="S230" s="75" t="e">
        <f>#REF!*N230</f>
        <v>#REF!</v>
      </c>
      <c r="T230" s="76"/>
      <c r="U230" s="76"/>
      <c r="V230" s="76"/>
      <c r="W230" s="76" t="e">
        <f>S230*Sheet2!$C$4</f>
        <v>#REF!</v>
      </c>
      <c r="X230" s="133" t="e">
        <f t="shared" si="33"/>
        <v>#REF!</v>
      </c>
      <c r="Y230" s="133" t="e">
        <f t="shared" si="34"/>
        <v>#REF!</v>
      </c>
      <c r="Z230" s="133">
        <v>22</v>
      </c>
      <c r="AA230" s="133">
        <f t="shared" si="35"/>
        <v>0</v>
      </c>
      <c r="AB230" s="133" t="e">
        <f t="shared" si="36"/>
        <v>#REF!</v>
      </c>
      <c r="AC230" s="133"/>
    </row>
    <row r="231" spans="1:29" s="135" customFormat="1" ht="15" hidden="1" customHeight="1" outlineLevel="3" x14ac:dyDescent="0.35">
      <c r="A231" s="71">
        <f t="shared" si="32"/>
        <v>218</v>
      </c>
      <c r="B231" s="133"/>
      <c r="C231" s="133"/>
      <c r="D231" s="133"/>
      <c r="E231" s="133" t="s">
        <v>3762</v>
      </c>
      <c r="F231" s="198" t="s">
        <v>4051</v>
      </c>
      <c r="G231" s="198"/>
      <c r="H231" s="133" t="str">
        <f>CONCATENATE("               ",F231)</f>
        <v xml:space="preserve">               Document and Communicate User Acceptance Test Plan Review Results</v>
      </c>
      <c r="I231" s="133"/>
      <c r="J231" s="134">
        <f>LEN(TRIM(I231))-LEN(SUBSTITUTE(TRIM(I231),",",""))+1</f>
        <v>1</v>
      </c>
      <c r="K231" s="74"/>
      <c r="L231" s="74"/>
      <c r="M231" s="74"/>
      <c r="N231" s="74">
        <v>0.1</v>
      </c>
      <c r="O231" s="74"/>
      <c r="P231" s="75"/>
      <c r="Q231" s="75"/>
      <c r="R231" s="75"/>
      <c r="S231" s="75" t="e">
        <f>#REF!*N231</f>
        <v>#REF!</v>
      </c>
      <c r="T231" s="76"/>
      <c r="U231" s="76"/>
      <c r="V231" s="76"/>
      <c r="W231" s="76" t="e">
        <f>S231*Sheet2!$C$4</f>
        <v>#REF!</v>
      </c>
      <c r="X231" s="133" t="e">
        <f t="shared" si="33"/>
        <v>#REF!</v>
      </c>
      <c r="Y231" s="133" t="e">
        <f t="shared" si="34"/>
        <v>#REF!</v>
      </c>
      <c r="Z231" s="133">
        <v>23</v>
      </c>
      <c r="AA231" s="133">
        <f t="shared" si="35"/>
        <v>0</v>
      </c>
      <c r="AB231" s="133" t="e">
        <f t="shared" si="36"/>
        <v>#REF!</v>
      </c>
      <c r="AC231" s="133"/>
    </row>
    <row r="232" spans="1:29" s="135" customFormat="1" ht="15" hidden="1" customHeight="1" outlineLevel="3" x14ac:dyDescent="0.35">
      <c r="A232" s="71">
        <f t="shared" si="32"/>
        <v>219</v>
      </c>
      <c r="B232" s="133"/>
      <c r="C232" s="133"/>
      <c r="D232" s="133"/>
      <c r="E232" s="133" t="s">
        <v>3763</v>
      </c>
      <c r="F232" s="198" t="s">
        <v>4060</v>
      </c>
      <c r="G232" s="198"/>
      <c r="H232" s="133" t="str">
        <f>CONCATENATE("               ",F232)</f>
        <v xml:space="preserve">               Obtain Approval and User Acceptance Test Plan</v>
      </c>
      <c r="I232" s="133"/>
      <c r="J232" s="134">
        <f>LEN(TRIM(I232))-LEN(SUBSTITUTE(TRIM(I232),",",""))+1</f>
        <v>1</v>
      </c>
      <c r="K232" s="74"/>
      <c r="L232" s="74"/>
      <c r="M232" s="74"/>
      <c r="N232" s="74">
        <v>0.1</v>
      </c>
      <c r="O232" s="74"/>
      <c r="P232" s="75"/>
      <c r="Q232" s="75"/>
      <c r="R232" s="75"/>
      <c r="S232" s="75" t="e">
        <f>#REF!*N232</f>
        <v>#REF!</v>
      </c>
      <c r="T232" s="76"/>
      <c r="U232" s="76"/>
      <c r="V232" s="76"/>
      <c r="W232" s="76" t="e">
        <f>S232*Sheet2!$C$4</f>
        <v>#REF!</v>
      </c>
      <c r="X232" s="133" t="e">
        <f t="shared" si="33"/>
        <v>#REF!</v>
      </c>
      <c r="Y232" s="133" t="e">
        <f t="shared" si="34"/>
        <v>#REF!</v>
      </c>
      <c r="Z232" s="133">
        <v>24</v>
      </c>
      <c r="AA232" s="133">
        <f t="shared" si="35"/>
        <v>0</v>
      </c>
      <c r="AB232" s="133" t="e">
        <f t="shared" si="36"/>
        <v>#REF!</v>
      </c>
      <c r="AC232" s="133"/>
    </row>
    <row r="233" spans="1:29" s="135" customFormat="1" ht="15" hidden="1" customHeight="1" outlineLevel="1" x14ac:dyDescent="0.35">
      <c r="A233" s="71">
        <f t="shared" si="32"/>
        <v>220</v>
      </c>
      <c r="B233" s="133"/>
      <c r="C233" s="133" t="s">
        <v>737</v>
      </c>
      <c r="D233" s="198" t="s">
        <v>4084</v>
      </c>
      <c r="E233" s="198"/>
      <c r="F233" s="198"/>
      <c r="G233" s="198"/>
      <c r="H233" s="133"/>
      <c r="I233" s="133"/>
      <c r="J233" s="134"/>
      <c r="K233" s="74"/>
      <c r="L233" s="74"/>
      <c r="M233" s="74">
        <v>0.31</v>
      </c>
      <c r="N233" s="74"/>
      <c r="O233" s="74"/>
      <c r="P233" s="75"/>
      <c r="Q233" s="75"/>
      <c r="R233" s="75">
        <f>($Q$387*M233)</f>
        <v>0</v>
      </c>
      <c r="S233" s="75"/>
      <c r="T233" s="76"/>
      <c r="U233" s="76"/>
      <c r="V233" s="76"/>
      <c r="W233" s="76"/>
      <c r="X233" s="133">
        <f t="shared" si="33"/>
        <v>0</v>
      </c>
      <c r="Y233" s="133">
        <f>ROUNDUP(X233,1)</f>
        <v>0</v>
      </c>
      <c r="Z233" s="133"/>
      <c r="AA233" s="133">
        <f t="shared" si="35"/>
        <v>0</v>
      </c>
      <c r="AB233" s="133" t="e">
        <f>#REF!</f>
        <v>#REF!</v>
      </c>
      <c r="AC233" s="133"/>
    </row>
    <row r="234" spans="1:29" s="135" customFormat="1" ht="15" hidden="1" customHeight="1" outlineLevel="2" x14ac:dyDescent="0.35">
      <c r="A234" s="71">
        <f t="shared" si="32"/>
        <v>221</v>
      </c>
      <c r="B234" s="133"/>
      <c r="C234" s="133"/>
      <c r="D234" s="133" t="s">
        <v>3667</v>
      </c>
      <c r="E234" s="198" t="s">
        <v>4083</v>
      </c>
      <c r="F234" s="198"/>
      <c r="G234" s="198"/>
      <c r="H234" s="133"/>
      <c r="I234" s="133"/>
      <c r="J234" s="134"/>
      <c r="K234" s="74"/>
      <c r="L234" s="74"/>
      <c r="M234" s="74"/>
      <c r="N234" s="74"/>
      <c r="O234" s="74"/>
      <c r="P234" s="75"/>
      <c r="Q234" s="75"/>
      <c r="R234" s="75">
        <f>($Q$387*M234)</f>
        <v>0</v>
      </c>
      <c r="S234" s="75"/>
      <c r="T234" s="76"/>
      <c r="U234" s="76"/>
      <c r="V234" s="76"/>
      <c r="W234" s="76"/>
      <c r="X234" s="133">
        <f t="shared" si="33"/>
        <v>0</v>
      </c>
      <c r="Y234" s="133">
        <f>ROUNDUP(X234,1)</f>
        <v>0</v>
      </c>
      <c r="Z234" s="133"/>
      <c r="AA234" s="133">
        <f t="shared" si="35"/>
        <v>0</v>
      </c>
      <c r="AB234" s="133" t="e">
        <f>#REF!</f>
        <v>#REF!</v>
      </c>
      <c r="AC234" s="133"/>
    </row>
    <row r="235" spans="1:29" s="135" customFormat="1" ht="15" hidden="1" customHeight="1" outlineLevel="2" x14ac:dyDescent="0.35">
      <c r="A235" s="71">
        <f t="shared" si="32"/>
        <v>222</v>
      </c>
      <c r="B235" s="133"/>
      <c r="C235" s="133"/>
      <c r="D235" s="133" t="s">
        <v>3668</v>
      </c>
      <c r="E235" s="198" t="s">
        <v>4082</v>
      </c>
      <c r="F235" s="198"/>
      <c r="G235" s="198"/>
      <c r="H235" s="133"/>
      <c r="I235" s="133"/>
      <c r="J235" s="134"/>
      <c r="K235" s="74"/>
      <c r="L235" s="74"/>
      <c r="M235" s="74"/>
      <c r="N235" s="74"/>
      <c r="O235" s="74"/>
      <c r="P235" s="75"/>
      <c r="Q235" s="75"/>
      <c r="R235" s="75">
        <f>($Q$387*M235)</f>
        <v>0</v>
      </c>
      <c r="S235" s="75"/>
      <c r="T235" s="76"/>
      <c r="U235" s="76"/>
      <c r="V235" s="76"/>
      <c r="W235" s="76"/>
      <c r="X235" s="133">
        <f t="shared" si="33"/>
        <v>0</v>
      </c>
      <c r="Y235" s="133">
        <f>ROUNDUP(X235,1)</f>
        <v>0</v>
      </c>
      <c r="Z235" s="133"/>
      <c r="AA235" s="133">
        <f t="shared" si="35"/>
        <v>0</v>
      </c>
      <c r="AB235" s="133" t="e">
        <f>#REF!</f>
        <v>#REF!</v>
      </c>
      <c r="AC235" s="133"/>
    </row>
    <row r="236" spans="1:29" s="135" customFormat="1" ht="15" hidden="1" customHeight="1" outlineLevel="1" x14ac:dyDescent="0.35">
      <c r="A236" s="71">
        <f t="shared" si="32"/>
        <v>223</v>
      </c>
      <c r="B236" s="133"/>
      <c r="C236" s="133" t="s">
        <v>739</v>
      </c>
      <c r="D236" s="198" t="s">
        <v>4085</v>
      </c>
      <c r="E236" s="198"/>
      <c r="F236" s="198"/>
      <c r="G236" s="198"/>
      <c r="H236" s="133"/>
      <c r="I236" s="133"/>
      <c r="J236" s="134"/>
      <c r="K236" s="74"/>
      <c r="L236" s="74">
        <v>5.4899999999999997E-2</v>
      </c>
      <c r="M236" s="74">
        <f>SUM(M237:M248)</f>
        <v>1</v>
      </c>
      <c r="N236" s="74"/>
      <c r="O236" s="74"/>
      <c r="P236" s="75"/>
      <c r="Q236" s="75" t="e">
        <f>(#REF!*L236)</f>
        <v>#REF!</v>
      </c>
      <c r="R236" s="75"/>
      <c r="S236" s="75"/>
      <c r="T236" s="76"/>
      <c r="U236" s="76" t="e">
        <f>Q236*Sheet2!$C$4</f>
        <v>#REF!</v>
      </c>
      <c r="V236" s="76"/>
      <c r="W236" s="76"/>
      <c r="X236" s="133" t="e">
        <f t="shared" si="33"/>
        <v>#REF!</v>
      </c>
      <c r="Y236" s="133" t="e">
        <f>ROUNDUP(X236,1)</f>
        <v>#REF!</v>
      </c>
      <c r="Z236" s="133">
        <v>69</v>
      </c>
      <c r="AA236" s="133">
        <f t="shared" si="35"/>
        <v>0</v>
      </c>
      <c r="AB236" s="133" t="e">
        <f>(WORKDAY(AA236,Y236))</f>
        <v>#REF!</v>
      </c>
      <c r="AC236" s="133"/>
    </row>
    <row r="237" spans="1:29" s="135" customFormat="1" ht="15" hidden="1" customHeight="1" outlineLevel="2" x14ac:dyDescent="0.35">
      <c r="A237" s="71">
        <f t="shared" si="32"/>
        <v>224</v>
      </c>
      <c r="B237" s="133"/>
      <c r="C237" s="133"/>
      <c r="D237" s="133" t="s">
        <v>4061</v>
      </c>
      <c r="E237" s="198" t="s">
        <v>4086</v>
      </c>
      <c r="F237" s="198"/>
      <c r="G237" s="198"/>
      <c r="H237" s="133" t="str">
        <f>CONCATENATE("          ",E237)</f>
        <v xml:space="preserve">          Prepare for User Acceptance Cases Plan Peer Review</v>
      </c>
      <c r="I237" s="133"/>
      <c r="J237" s="134"/>
      <c r="K237" s="74"/>
      <c r="L237" s="74"/>
      <c r="M237" s="74">
        <v>0.35</v>
      </c>
      <c r="N237" s="74">
        <f>SUM(N238:N240)</f>
        <v>1</v>
      </c>
      <c r="O237" s="74"/>
      <c r="P237" s="75"/>
      <c r="Q237" s="75"/>
      <c r="R237" s="75" t="e">
        <f>#REF!*M237</f>
        <v>#REF!</v>
      </c>
      <c r="S237" s="75"/>
      <c r="T237" s="76"/>
      <c r="U237" s="76"/>
      <c r="V237" s="76" t="e">
        <f>#REF!*Sheet2!$C$4</f>
        <v>#REF!</v>
      </c>
      <c r="W237" s="76"/>
      <c r="X237" s="133"/>
      <c r="Y237" s="133"/>
      <c r="Z237" s="133"/>
      <c r="AA237" s="133">
        <f t="shared" si="35"/>
        <v>0</v>
      </c>
      <c r="AB237" s="133">
        <f>(WORKDAY(AA237,Y237))</f>
        <v>0</v>
      </c>
      <c r="AC237" s="133"/>
    </row>
    <row r="238" spans="1:29" s="135" customFormat="1" ht="15" hidden="1" customHeight="1" outlineLevel="3" x14ac:dyDescent="0.35">
      <c r="A238" s="71">
        <f t="shared" si="32"/>
        <v>225</v>
      </c>
      <c r="B238" s="133"/>
      <c r="C238" s="133"/>
      <c r="D238" s="133"/>
      <c r="E238" s="133" t="s">
        <v>4064</v>
      </c>
      <c r="F238" s="198" t="s">
        <v>4087</v>
      </c>
      <c r="G238" s="198"/>
      <c r="H238" s="133"/>
      <c r="I238" s="133"/>
      <c r="J238" s="134"/>
      <c r="K238" s="74"/>
      <c r="L238" s="74"/>
      <c r="M238" s="74"/>
      <c r="N238" s="74">
        <v>0.1</v>
      </c>
      <c r="O238" s="74"/>
      <c r="P238" s="75"/>
      <c r="Q238" s="75"/>
      <c r="R238" s="75"/>
      <c r="S238" s="75" t="e">
        <f>#REF!*N238</f>
        <v>#REF!</v>
      </c>
      <c r="T238" s="76"/>
      <c r="U238" s="76"/>
      <c r="V238" s="76"/>
      <c r="W238" s="76"/>
      <c r="X238" s="133" t="e">
        <f>IF(ISBLANK(P238),IF(ISBLANK(Q238),IF(ISBLANK(R238),IF(ISBLANK(S238),"Error",S238),R238),Q238),P238)/6</f>
        <v>#REF!</v>
      </c>
      <c r="Y238" s="133" t="e">
        <f>ROUNDUP(X238,1)</f>
        <v>#REF!</v>
      </c>
      <c r="Z238" s="133"/>
      <c r="AA238" s="133">
        <f t="shared" si="35"/>
        <v>0</v>
      </c>
      <c r="AB238" s="133"/>
      <c r="AC238" s="133"/>
    </row>
    <row r="239" spans="1:29" s="135" customFormat="1" ht="15" hidden="1" customHeight="1" outlineLevel="3" x14ac:dyDescent="0.35">
      <c r="A239" s="71">
        <f t="shared" si="32"/>
        <v>226</v>
      </c>
      <c r="B239" s="133"/>
      <c r="C239" s="133"/>
      <c r="D239" s="133"/>
      <c r="E239" s="133" t="s">
        <v>4065</v>
      </c>
      <c r="F239" s="198" t="s">
        <v>4088</v>
      </c>
      <c r="G239" s="198"/>
      <c r="H239" s="133" t="str">
        <f>CONCATENATE("               ",F239)</f>
        <v xml:space="preserve">               Check Draft User Acceptance Test Cases</v>
      </c>
      <c r="I239" s="133" t="s">
        <v>1129</v>
      </c>
      <c r="J239" s="134">
        <f>LEN(TRIM(I239))-LEN(SUBSTITUTE(TRIM(I239),",",""))+1</f>
        <v>1</v>
      </c>
      <c r="K239" s="74"/>
      <c r="L239" s="74"/>
      <c r="M239" s="74"/>
      <c r="N239" s="74">
        <v>0.8</v>
      </c>
      <c r="O239" s="74"/>
      <c r="P239" s="75"/>
      <c r="Q239" s="75"/>
      <c r="R239" s="75"/>
      <c r="S239" s="75" t="e">
        <f>#REF!*N239</f>
        <v>#REF!</v>
      </c>
      <c r="T239" s="76"/>
      <c r="U239" s="76"/>
      <c r="V239" s="76"/>
      <c r="W239" s="76" t="e">
        <f>#REF!*Sheet2!$C$4</f>
        <v>#REF!</v>
      </c>
      <c r="X239" s="133" t="e">
        <f>IF(ISBLANK(P239),IF(ISBLANK(Q239),IF(ISBLANK(R239),IF(ISBLANK(S239),"Error",S239),R239),Q239),P239)/6</f>
        <v>#REF!</v>
      </c>
      <c r="Y239" s="133" t="e">
        <f>ROUNDUP(X239,1)</f>
        <v>#REF!</v>
      </c>
      <c r="Z239" s="133"/>
      <c r="AA239" s="133">
        <f t="shared" si="35"/>
        <v>0</v>
      </c>
      <c r="AB239" s="133" t="e">
        <f>(WORKDAY(AA239,Y239))</f>
        <v>#REF!</v>
      </c>
      <c r="AC239" s="133"/>
    </row>
    <row r="240" spans="1:29" s="135" customFormat="1" ht="15" hidden="1" customHeight="1" outlineLevel="3" x14ac:dyDescent="0.35">
      <c r="A240" s="71">
        <f t="shared" si="32"/>
        <v>227</v>
      </c>
      <c r="B240" s="133"/>
      <c r="C240" s="133"/>
      <c r="D240" s="133"/>
      <c r="E240" s="133" t="s">
        <v>4066</v>
      </c>
      <c r="F240" s="198" t="s">
        <v>4089</v>
      </c>
      <c r="G240" s="198"/>
      <c r="H240" s="133" t="str">
        <f>CONCATENATE("               ",F240)</f>
        <v xml:space="preserve">               Schedule User Acceptance Test Cases Peer Review Meeting</v>
      </c>
      <c r="I240" s="133"/>
      <c r="J240" s="134">
        <f>LEN(TRIM(I240))-LEN(SUBSTITUTE(TRIM(I240),",",""))+1</f>
        <v>1</v>
      </c>
      <c r="K240" s="74"/>
      <c r="L240" s="74"/>
      <c r="M240" s="74"/>
      <c r="N240" s="74">
        <v>0.1</v>
      </c>
      <c r="O240" s="74"/>
      <c r="P240" s="75"/>
      <c r="Q240" s="75"/>
      <c r="R240" s="75"/>
      <c r="S240" s="75" t="e">
        <f>#REF!*N240</f>
        <v>#REF!</v>
      </c>
      <c r="T240" s="76"/>
      <c r="U240" s="76"/>
      <c r="V240" s="76"/>
      <c r="W240" s="76"/>
      <c r="X240" s="133" t="e">
        <f>IF(ISBLANK(P240),IF(ISBLANK(Q240),IF(ISBLANK(R240),IF(ISBLANK(S240),"Error",S240),R240),Q240),P240)/6</f>
        <v>#REF!</v>
      </c>
      <c r="Y240" s="133" t="e">
        <f>ROUNDUP(X240,1)</f>
        <v>#REF!</v>
      </c>
      <c r="Z240" s="133"/>
      <c r="AA240" s="133">
        <f t="shared" si="35"/>
        <v>0</v>
      </c>
      <c r="AB240" s="133"/>
      <c r="AC240" s="133"/>
    </row>
    <row r="241" spans="1:29" s="135" customFormat="1" ht="15" hidden="1" customHeight="1" outlineLevel="2" x14ac:dyDescent="0.35">
      <c r="A241" s="71">
        <f t="shared" si="32"/>
        <v>228</v>
      </c>
      <c r="B241" s="133"/>
      <c r="C241" s="133"/>
      <c r="D241" s="133" t="s">
        <v>4062</v>
      </c>
      <c r="E241" s="198" t="s">
        <v>4090</v>
      </c>
      <c r="F241" s="198"/>
      <c r="G241" s="198"/>
      <c r="H241" s="133" t="str">
        <f>CONCATENATE("          ",E241)</f>
        <v xml:space="preserve">          Conduct User Acceptance Test Cases Peer Review</v>
      </c>
      <c r="I241" s="133"/>
      <c r="J241" s="134"/>
      <c r="K241" s="74"/>
      <c r="L241" s="74"/>
      <c r="M241" s="74">
        <v>0.2</v>
      </c>
      <c r="N241" s="74">
        <f>SUM(N242:N243)</f>
        <v>1</v>
      </c>
      <c r="O241" s="74"/>
      <c r="P241" s="75"/>
      <c r="Q241" s="75"/>
      <c r="R241" s="75" t="e">
        <f>#REF!*M241</f>
        <v>#REF!</v>
      </c>
      <c r="S241" s="75"/>
      <c r="T241" s="76"/>
      <c r="U241" s="76"/>
      <c r="V241" s="76" t="e">
        <f>R241*Sheet2!$C$4</f>
        <v>#REF!</v>
      </c>
      <c r="W241" s="76"/>
      <c r="X241" s="133"/>
      <c r="Y241" s="133"/>
      <c r="Z241" s="133">
        <v>4</v>
      </c>
      <c r="AA241" s="133">
        <f t="shared" si="35"/>
        <v>0</v>
      </c>
      <c r="AB241" s="133">
        <f>(WORKDAY(AA241,Y241))</f>
        <v>0</v>
      </c>
      <c r="AC241" s="133"/>
    </row>
    <row r="242" spans="1:29" s="135" customFormat="1" ht="15" hidden="1" customHeight="1" outlineLevel="3" x14ac:dyDescent="0.35">
      <c r="A242" s="71">
        <f t="shared" si="32"/>
        <v>229</v>
      </c>
      <c r="B242" s="133"/>
      <c r="C242" s="133"/>
      <c r="D242" s="133"/>
      <c r="E242" s="133" t="s">
        <v>4067</v>
      </c>
      <c r="F242" s="198" t="s">
        <v>4091</v>
      </c>
      <c r="G242" s="198"/>
      <c r="H242" s="133" t="str">
        <f>CONCATENATE("               ",F242)</f>
        <v xml:space="preserve">               Conduct User Acceptance Test Cases Review Meeting</v>
      </c>
      <c r="I242" s="133"/>
      <c r="J242" s="134">
        <f>LEN(TRIM(I242))-LEN(SUBSTITUTE(TRIM(I242),",",""))+1</f>
        <v>1</v>
      </c>
      <c r="K242" s="74"/>
      <c r="L242" s="74"/>
      <c r="M242" s="74"/>
      <c r="N242" s="74">
        <v>0.8</v>
      </c>
      <c r="O242" s="74"/>
      <c r="P242" s="75"/>
      <c r="Q242" s="75"/>
      <c r="R242" s="75"/>
      <c r="S242" s="75" t="e">
        <f>#REF!*N242</f>
        <v>#REF!</v>
      </c>
      <c r="T242" s="76"/>
      <c r="U242" s="76"/>
      <c r="V242" s="76"/>
      <c r="W242" s="76" t="e">
        <f>S242*Sheet2!$C$4</f>
        <v>#REF!</v>
      </c>
      <c r="X242" s="133" t="e">
        <f>IF(ISBLANK(P242),IF(ISBLANK(Q242),IF(ISBLANK(R242),IF(ISBLANK(S242),"Error",S242),R242),Q242),P242)/6</f>
        <v>#REF!</v>
      </c>
      <c r="Y242" s="133" t="e">
        <f>ROUNDUP(X242,1)</f>
        <v>#REF!</v>
      </c>
      <c r="Z242" s="133"/>
      <c r="AA242" s="133">
        <f t="shared" si="35"/>
        <v>0</v>
      </c>
      <c r="AB242" s="133" t="e">
        <f>(WORKDAY(AA242,Y242))</f>
        <v>#REF!</v>
      </c>
      <c r="AC242" s="133"/>
    </row>
    <row r="243" spans="1:29" s="135" customFormat="1" ht="15" hidden="1" customHeight="1" outlineLevel="3" x14ac:dyDescent="0.35">
      <c r="A243" s="71">
        <f t="shared" si="32"/>
        <v>230</v>
      </c>
      <c r="B243" s="133"/>
      <c r="C243" s="133"/>
      <c r="D243" s="133"/>
      <c r="E243" s="133" t="s">
        <v>4068</v>
      </c>
      <c r="F243" s="198" t="s">
        <v>4092</v>
      </c>
      <c r="G243" s="198"/>
      <c r="H243" s="133"/>
      <c r="I243" s="133"/>
      <c r="J243" s="134"/>
      <c r="K243" s="74"/>
      <c r="L243" s="74"/>
      <c r="M243" s="74"/>
      <c r="N243" s="74">
        <v>0.2</v>
      </c>
      <c r="O243" s="74"/>
      <c r="P243" s="75"/>
      <c r="Q243" s="75"/>
      <c r="R243" s="75"/>
      <c r="S243" s="75" t="e">
        <f>#REF!*N243</f>
        <v>#REF!</v>
      </c>
      <c r="T243" s="76"/>
      <c r="U243" s="76"/>
      <c r="V243" s="76"/>
      <c r="W243" s="76" t="e">
        <f>S243*Sheet2!$C$4</f>
        <v>#REF!</v>
      </c>
      <c r="X243" s="133" t="e">
        <f>IF(ISBLANK(P243),IF(ISBLANK(Q243),IF(ISBLANK(R243),IF(ISBLANK(S243),"Error",S243),R243),Q243),P243)/6</f>
        <v>#REF!</v>
      </c>
      <c r="Y243" s="133" t="e">
        <f>ROUNDUP(X243,1)</f>
        <v>#REF!</v>
      </c>
      <c r="Z243" s="133"/>
      <c r="AA243" s="133">
        <f t="shared" si="35"/>
        <v>0</v>
      </c>
      <c r="AB243" s="133" t="e">
        <f>(WORKDAY(AA243,Y243))</f>
        <v>#REF!</v>
      </c>
      <c r="AC243" s="133"/>
    </row>
    <row r="244" spans="1:29" s="135" customFormat="1" ht="15" hidden="1" customHeight="1" outlineLevel="2" x14ac:dyDescent="0.35">
      <c r="A244" s="71">
        <f t="shared" si="32"/>
        <v>231</v>
      </c>
      <c r="B244" s="133"/>
      <c r="C244" s="133"/>
      <c r="D244" s="133" t="s">
        <v>4063</v>
      </c>
      <c r="E244" s="198" t="s">
        <v>4093</v>
      </c>
      <c r="F244" s="198"/>
      <c r="G244" s="198"/>
      <c r="H244" s="133" t="str">
        <f>CONCATENATE("          ",E244)</f>
        <v xml:space="preserve">          Analyze User Acceptance Test Cases Peer Review</v>
      </c>
      <c r="I244" s="133"/>
      <c r="J244" s="134"/>
      <c r="K244" s="74"/>
      <c r="L244" s="74"/>
      <c r="M244" s="74">
        <v>0.45</v>
      </c>
      <c r="N244" s="74">
        <f>SUM(N245:N248)</f>
        <v>1</v>
      </c>
      <c r="O244" s="74"/>
      <c r="P244" s="75"/>
      <c r="Q244" s="75"/>
      <c r="R244" s="75" t="e">
        <f>#REF!*M244</f>
        <v>#REF!</v>
      </c>
      <c r="S244" s="75"/>
      <c r="T244" s="76"/>
      <c r="U244" s="76"/>
      <c r="V244" s="76" t="e">
        <f>R244*Sheet2!$C$4</f>
        <v>#REF!</v>
      </c>
      <c r="W244" s="76"/>
      <c r="X244" s="133"/>
      <c r="Y244" s="133"/>
      <c r="Z244" s="133">
        <v>9</v>
      </c>
      <c r="AA244" s="133">
        <f t="shared" si="35"/>
        <v>0</v>
      </c>
      <c r="AB244" s="133">
        <f>(WORKDAY(AA244,Y244))</f>
        <v>0</v>
      </c>
      <c r="AC244" s="133"/>
    </row>
    <row r="245" spans="1:29" s="135" customFormat="1" ht="15" hidden="1" customHeight="1" outlineLevel="3" x14ac:dyDescent="0.35">
      <c r="A245" s="71">
        <f t="shared" si="32"/>
        <v>232</v>
      </c>
      <c r="B245" s="133"/>
      <c r="C245" s="133"/>
      <c r="D245" s="133"/>
      <c r="E245" s="133" t="s">
        <v>4069</v>
      </c>
      <c r="F245" s="198" t="s">
        <v>4094</v>
      </c>
      <c r="G245" s="198"/>
      <c r="H245" s="133"/>
      <c r="I245" s="133"/>
      <c r="J245" s="134"/>
      <c r="K245" s="74"/>
      <c r="L245" s="74"/>
      <c r="M245" s="74"/>
      <c r="N245" s="74">
        <v>0.35</v>
      </c>
      <c r="O245" s="74"/>
      <c r="P245" s="75"/>
      <c r="Q245" s="75"/>
      <c r="R245" s="75"/>
      <c r="S245" s="75" t="e">
        <f>#REF!*N245</f>
        <v>#REF!</v>
      </c>
      <c r="T245" s="76"/>
      <c r="U245" s="76"/>
      <c r="V245" s="76"/>
      <c r="W245" s="76"/>
      <c r="X245" s="133" t="e">
        <f t="shared" ref="X245:X262" si="37">IF(ISBLANK(P245),IF(ISBLANK(Q245),IF(ISBLANK(R245),IF(ISBLANK(S245),"Error",S245),R245),Q245),P245)/6</f>
        <v>#REF!</v>
      </c>
      <c r="Y245" s="133" t="e">
        <f t="shared" ref="Y245:Y259" si="38">ROUNDUP(X245,1)</f>
        <v>#REF!</v>
      </c>
      <c r="Z245" s="133"/>
      <c r="AA245" s="133"/>
      <c r="AB245" s="133"/>
      <c r="AC245" s="133"/>
    </row>
    <row r="246" spans="1:29" s="135" customFormat="1" ht="15" hidden="1" customHeight="1" outlineLevel="3" x14ac:dyDescent="0.35">
      <c r="A246" s="71">
        <f t="shared" si="32"/>
        <v>233</v>
      </c>
      <c r="B246" s="133"/>
      <c r="C246" s="133"/>
      <c r="D246" s="133"/>
      <c r="E246" s="133" t="s">
        <v>4070</v>
      </c>
      <c r="F246" s="198" t="s">
        <v>4095</v>
      </c>
      <c r="G246" s="198"/>
      <c r="H246" s="133" t="str">
        <f>CONCATENATE("               ",F246)</f>
        <v xml:space="preserve">               User Acceptance Test Cases Peer Review Follow Up</v>
      </c>
      <c r="I246" s="133" t="s">
        <v>1129</v>
      </c>
      <c r="J246" s="134">
        <f>LEN(TRIM(I246))-LEN(SUBSTITUTE(TRIM(I246),",",""))+1</f>
        <v>1</v>
      </c>
      <c r="K246" s="74"/>
      <c r="L246" s="74"/>
      <c r="M246" s="74"/>
      <c r="N246" s="74">
        <v>0.2</v>
      </c>
      <c r="O246" s="74"/>
      <c r="P246" s="75"/>
      <c r="Q246" s="75"/>
      <c r="R246" s="75"/>
      <c r="S246" s="75" t="e">
        <f>#REF!*N246</f>
        <v>#REF!</v>
      </c>
      <c r="T246" s="76"/>
      <c r="U246" s="76"/>
      <c r="V246" s="76"/>
      <c r="W246" s="76" t="e">
        <f>S246*Sheet2!$C$4</f>
        <v>#REF!</v>
      </c>
      <c r="X246" s="133" t="e">
        <f t="shared" si="37"/>
        <v>#REF!</v>
      </c>
      <c r="Y246" s="133" t="e">
        <f t="shared" si="38"/>
        <v>#REF!</v>
      </c>
      <c r="Z246" s="133"/>
      <c r="AA246" s="133">
        <f t="shared" ref="AA246:AA270" si="39">IF(ISBLANK(Z246),,WORKDAY(VLOOKUP(Z246,$A$2:$AB$811,26),0))</f>
        <v>0</v>
      </c>
      <c r="AB246" s="133" t="e">
        <f>(WORKDAY(AA246,Y246))</f>
        <v>#REF!</v>
      </c>
      <c r="AC246" s="133"/>
    </row>
    <row r="247" spans="1:29" s="135" customFormat="1" ht="15" hidden="1" customHeight="1" outlineLevel="3" x14ac:dyDescent="0.35">
      <c r="A247" s="71">
        <f t="shared" si="32"/>
        <v>234</v>
      </c>
      <c r="B247" s="133"/>
      <c r="C247" s="133"/>
      <c r="D247" s="133"/>
      <c r="E247" s="133" t="s">
        <v>4071</v>
      </c>
      <c r="F247" s="198" t="s">
        <v>4096</v>
      </c>
      <c r="G247" s="198"/>
      <c r="H247" s="133" t="str">
        <f>CONCATENATE("               ",F247)</f>
        <v xml:space="preserve">               Resolve Modifications from User Acceptance Test Cases Peer Review</v>
      </c>
      <c r="I247" s="133" t="s">
        <v>1129</v>
      </c>
      <c r="J247" s="134">
        <f>LEN(TRIM(I247))-LEN(SUBSTITUTE(TRIM(I247),",",""))+1</f>
        <v>1</v>
      </c>
      <c r="K247" s="74"/>
      <c r="L247" s="74"/>
      <c r="M247" s="74"/>
      <c r="N247" s="74">
        <v>0.35</v>
      </c>
      <c r="O247" s="74"/>
      <c r="P247" s="75"/>
      <c r="Q247" s="75"/>
      <c r="R247" s="75"/>
      <c r="S247" s="75" t="e">
        <f>#REF!*N247</f>
        <v>#REF!</v>
      </c>
      <c r="T247" s="76"/>
      <c r="U247" s="76"/>
      <c r="V247" s="76"/>
      <c r="W247" s="76" t="e">
        <f>S247*Sheet2!$C$4</f>
        <v>#REF!</v>
      </c>
      <c r="X247" s="133" t="e">
        <f t="shared" si="37"/>
        <v>#REF!</v>
      </c>
      <c r="Y247" s="133" t="e">
        <f t="shared" si="38"/>
        <v>#REF!</v>
      </c>
      <c r="Z247" s="133">
        <v>12</v>
      </c>
      <c r="AA247" s="133">
        <f t="shared" si="39"/>
        <v>0</v>
      </c>
      <c r="AB247" s="133" t="e">
        <f>(WORKDAY(AA247,Y247))</f>
        <v>#REF!</v>
      </c>
      <c r="AC247" s="133"/>
    </row>
    <row r="248" spans="1:29" s="135" customFormat="1" ht="15" hidden="1" customHeight="1" outlineLevel="3" x14ac:dyDescent="0.35">
      <c r="A248" s="71">
        <f t="shared" si="32"/>
        <v>235</v>
      </c>
      <c r="B248" s="133"/>
      <c r="C248" s="133"/>
      <c r="D248" s="133"/>
      <c r="E248" s="133" t="s">
        <v>4072</v>
      </c>
      <c r="F248" s="198" t="s">
        <v>4097</v>
      </c>
      <c r="G248" s="198"/>
      <c r="H248" s="133" t="str">
        <f>CONCATENATE("               ",F248)</f>
        <v xml:space="preserve">               Document and Communicate User Acceptance Test Cases Review Results</v>
      </c>
      <c r="I248" s="133" t="s">
        <v>1129</v>
      </c>
      <c r="J248" s="134">
        <f>LEN(TRIM(I248))-LEN(SUBSTITUTE(TRIM(I248),",",""))+1</f>
        <v>1</v>
      </c>
      <c r="K248" s="74"/>
      <c r="L248" s="74"/>
      <c r="M248" s="74"/>
      <c r="N248" s="74">
        <v>0.1</v>
      </c>
      <c r="O248" s="74"/>
      <c r="P248" s="75"/>
      <c r="Q248" s="75"/>
      <c r="R248" s="75"/>
      <c r="S248" s="75" t="e">
        <f>#REF!*N248</f>
        <v>#REF!</v>
      </c>
      <c r="T248" s="76"/>
      <c r="U248" s="76"/>
      <c r="V248" s="76"/>
      <c r="W248" s="76" t="e">
        <f>S248*Sheet2!$C$4</f>
        <v>#REF!</v>
      </c>
      <c r="X248" s="133" t="e">
        <f t="shared" si="37"/>
        <v>#REF!</v>
      </c>
      <c r="Y248" s="133" t="e">
        <f t="shared" si="38"/>
        <v>#REF!</v>
      </c>
      <c r="Z248" s="133">
        <v>13</v>
      </c>
      <c r="AA248" s="133">
        <f t="shared" si="39"/>
        <v>0</v>
      </c>
      <c r="AB248" s="133" t="e">
        <f>(WORKDAY(AA248,Y248))</f>
        <v>#REF!</v>
      </c>
      <c r="AC248" s="133"/>
    </row>
    <row r="249" spans="1:29" s="135" customFormat="1" ht="15" hidden="1" customHeight="1" outlineLevel="1" x14ac:dyDescent="0.35">
      <c r="A249" s="71">
        <f t="shared" si="32"/>
        <v>236</v>
      </c>
      <c r="B249" s="133"/>
      <c r="C249" s="133" t="s">
        <v>741</v>
      </c>
      <c r="D249" s="198" t="s">
        <v>4098</v>
      </c>
      <c r="E249" s="198"/>
      <c r="F249" s="198"/>
      <c r="G249" s="198"/>
      <c r="H249" s="133"/>
      <c r="I249" s="133" t="s">
        <v>1157</v>
      </c>
      <c r="J249" s="134"/>
      <c r="K249" s="74"/>
      <c r="L249" s="74">
        <v>0.1</v>
      </c>
      <c r="M249" s="74">
        <f>SUM(M250:M255)</f>
        <v>1</v>
      </c>
      <c r="N249" s="74"/>
      <c r="O249" s="74"/>
      <c r="P249" s="75"/>
      <c r="Q249" s="75" t="e">
        <f>(#REF!*L249)</f>
        <v>#REF!</v>
      </c>
      <c r="R249" s="75"/>
      <c r="S249" s="75"/>
      <c r="T249" s="76"/>
      <c r="U249" s="76" t="e">
        <f>Q249*Sheet2!$C$4</f>
        <v>#REF!</v>
      </c>
      <c r="V249" s="76"/>
      <c r="W249" s="76"/>
      <c r="X249" s="133" t="e">
        <f t="shared" si="37"/>
        <v>#REF!</v>
      </c>
      <c r="Y249" s="133" t="e">
        <f t="shared" si="38"/>
        <v>#REF!</v>
      </c>
      <c r="Z249" s="133">
        <v>71</v>
      </c>
      <c r="AA249" s="133">
        <f t="shared" si="39"/>
        <v>0</v>
      </c>
      <c r="AB249" s="133" t="e">
        <f>(WORKDAY(AA249,Y249))</f>
        <v>#REF!</v>
      </c>
      <c r="AC249" s="133"/>
    </row>
    <row r="250" spans="1:29" s="135" customFormat="1" ht="15" hidden="1" customHeight="1" outlineLevel="2" x14ac:dyDescent="0.35">
      <c r="A250" s="71">
        <f t="shared" si="32"/>
        <v>237</v>
      </c>
      <c r="B250" s="133"/>
      <c r="C250" s="133"/>
      <c r="D250" s="133" t="s">
        <v>743</v>
      </c>
      <c r="E250" s="198" t="s">
        <v>4099</v>
      </c>
      <c r="F250" s="198"/>
      <c r="G250" s="198"/>
      <c r="H250" s="133" t="str">
        <f>CONCATENATE("          ",E250)</f>
        <v xml:space="preserve">          Perform User Acceptance Test Cases Verification</v>
      </c>
      <c r="I250" s="133"/>
      <c r="J250" s="134"/>
      <c r="K250" s="74"/>
      <c r="L250" s="74"/>
      <c r="M250" s="74">
        <v>0.4</v>
      </c>
      <c r="N250" s="74">
        <f>SUM(N251:N254)</f>
        <v>1</v>
      </c>
      <c r="O250" s="74"/>
      <c r="P250" s="75"/>
      <c r="Q250" s="75"/>
      <c r="R250" s="75" t="e">
        <f>(#REF!*M250)</f>
        <v>#REF!</v>
      </c>
      <c r="S250" s="75"/>
      <c r="T250" s="76"/>
      <c r="U250" s="76"/>
      <c r="V250" s="76" t="e">
        <f>R250*Sheet2!$C$4</f>
        <v>#REF!</v>
      </c>
      <c r="W250" s="76"/>
      <c r="X250" s="133" t="e">
        <f t="shared" si="37"/>
        <v>#REF!</v>
      </c>
      <c r="Y250" s="133" t="e">
        <f t="shared" si="38"/>
        <v>#REF!</v>
      </c>
      <c r="Z250" s="133"/>
      <c r="AA250" s="133">
        <f t="shared" si="39"/>
        <v>0</v>
      </c>
      <c r="AB250" s="133" t="e">
        <f>(WORKDAY(AA250,Y250))</f>
        <v>#REF!</v>
      </c>
      <c r="AC250" s="133"/>
    </row>
    <row r="251" spans="1:29" s="135" customFormat="1" ht="15" hidden="1" customHeight="1" outlineLevel="3" x14ac:dyDescent="0.35">
      <c r="A251" s="71">
        <f t="shared" si="32"/>
        <v>238</v>
      </c>
      <c r="B251" s="133"/>
      <c r="C251" s="133"/>
      <c r="D251" s="133"/>
      <c r="E251" s="133" t="s">
        <v>4074</v>
      </c>
      <c r="F251" s="198" t="s">
        <v>4100</v>
      </c>
      <c r="G251" s="198"/>
      <c r="H251" s="133" t="str">
        <f>CONCATENATE("               ",F251)</f>
        <v xml:space="preserve">               Identify User Acceptance Test Cases Reviewers</v>
      </c>
      <c r="I251" s="133" t="s">
        <v>1157</v>
      </c>
      <c r="J251" s="134">
        <f>LEN(TRIM(I251))-LEN(SUBSTITUTE(TRIM(I251),",",""))+1</f>
        <v>4</v>
      </c>
      <c r="K251" s="74"/>
      <c r="L251" s="74"/>
      <c r="M251" s="74"/>
      <c r="N251" s="74">
        <v>0.12</v>
      </c>
      <c r="O251" s="74"/>
      <c r="P251" s="75"/>
      <c r="Q251" s="75"/>
      <c r="R251" s="75"/>
      <c r="S251" s="75" t="e">
        <f>#REF!*N251</f>
        <v>#REF!</v>
      </c>
      <c r="T251" s="76"/>
      <c r="U251" s="76"/>
      <c r="V251" s="76"/>
      <c r="W251" s="76" t="e">
        <f>S251*Sheet2!$C$4</f>
        <v>#REF!</v>
      </c>
      <c r="X251" s="133" t="e">
        <f t="shared" si="37"/>
        <v>#REF!</v>
      </c>
      <c r="Y251" s="133" t="e">
        <f t="shared" si="38"/>
        <v>#REF!</v>
      </c>
      <c r="Z251" s="133"/>
      <c r="AA251" s="133">
        <f t="shared" si="39"/>
        <v>0</v>
      </c>
      <c r="AB251" s="133" t="e">
        <f>WORKDAY(AA251,Y251)</f>
        <v>#REF!</v>
      </c>
      <c r="AC251" s="133"/>
    </row>
    <row r="252" spans="1:29" s="135" customFormat="1" ht="15" hidden="1" customHeight="1" outlineLevel="3" x14ac:dyDescent="0.35">
      <c r="A252" s="71">
        <f t="shared" si="32"/>
        <v>239</v>
      </c>
      <c r="B252" s="133"/>
      <c r="C252" s="133"/>
      <c r="D252" s="133"/>
      <c r="E252" s="133" t="s">
        <v>4075</v>
      </c>
      <c r="F252" s="198" t="s">
        <v>4101</v>
      </c>
      <c r="G252" s="198"/>
      <c r="H252" s="133" t="str">
        <f>CONCATENATE("               ",F252)</f>
        <v xml:space="preserve">               Schedule Review and Approve User Acceptance Test Cases Review</v>
      </c>
      <c r="I252" s="133" t="s">
        <v>1157</v>
      </c>
      <c r="J252" s="134">
        <f>LEN(TRIM(I252))-LEN(SUBSTITUTE(TRIM(I252),",",""))+1</f>
        <v>4</v>
      </c>
      <c r="K252" s="74"/>
      <c r="L252" s="74"/>
      <c r="M252" s="74"/>
      <c r="N252" s="74">
        <v>0.02</v>
      </c>
      <c r="O252" s="74"/>
      <c r="P252" s="75"/>
      <c r="Q252" s="75"/>
      <c r="R252" s="75"/>
      <c r="S252" s="75" t="e">
        <f>#REF!*N252</f>
        <v>#REF!</v>
      </c>
      <c r="T252" s="76"/>
      <c r="U252" s="76"/>
      <c r="V252" s="76"/>
      <c r="W252" s="76" t="e">
        <f>S252*Sheet2!$C$4</f>
        <v>#REF!</v>
      </c>
      <c r="X252" s="133" t="e">
        <f t="shared" si="37"/>
        <v>#REF!</v>
      </c>
      <c r="Y252" s="133" t="e">
        <f t="shared" si="38"/>
        <v>#REF!</v>
      </c>
      <c r="Z252" s="133">
        <v>17</v>
      </c>
      <c r="AA252" s="133">
        <f t="shared" si="39"/>
        <v>0</v>
      </c>
      <c r="AB252" s="133" t="e">
        <f t="shared" ref="AB252:AB259" si="40">WORKDAY(AA252,X252)</f>
        <v>#REF!</v>
      </c>
      <c r="AC252" s="133"/>
    </row>
    <row r="253" spans="1:29" s="135" customFormat="1" ht="15" hidden="1" customHeight="1" outlineLevel="3" x14ac:dyDescent="0.35">
      <c r="A253" s="71">
        <f t="shared" si="32"/>
        <v>240</v>
      </c>
      <c r="B253" s="133"/>
      <c r="C253" s="133"/>
      <c r="D253" s="133"/>
      <c r="E253" s="133" t="s">
        <v>4076</v>
      </c>
      <c r="F253" s="198" t="s">
        <v>4102</v>
      </c>
      <c r="G253" s="198"/>
      <c r="H253" s="133" t="str">
        <f>CONCATENATE("               ",F253)</f>
        <v xml:space="preserve">               Conduct Review and Approve User Acceptance Test Cases Plan Meeting</v>
      </c>
      <c r="I253" s="133" t="s">
        <v>1157</v>
      </c>
      <c r="J253" s="134">
        <f>LEN(TRIM(I253))-LEN(SUBSTITUTE(TRIM(I253),",",""))+1</f>
        <v>4</v>
      </c>
      <c r="K253" s="74"/>
      <c r="L253" s="74"/>
      <c r="M253" s="74"/>
      <c r="N253" s="74">
        <v>0.38</v>
      </c>
      <c r="O253" s="74"/>
      <c r="P253" s="75"/>
      <c r="Q253" s="75"/>
      <c r="R253" s="75"/>
      <c r="S253" s="75" t="e">
        <f>#REF!*N253</f>
        <v>#REF!</v>
      </c>
      <c r="T253" s="76"/>
      <c r="U253" s="76"/>
      <c r="V253" s="76"/>
      <c r="W253" s="76" t="e">
        <f>S253*Sheet2!$C$4</f>
        <v>#REF!</v>
      </c>
      <c r="X253" s="133" t="e">
        <f t="shared" si="37"/>
        <v>#REF!</v>
      </c>
      <c r="Y253" s="133" t="e">
        <f t="shared" si="38"/>
        <v>#REF!</v>
      </c>
      <c r="Z253" s="133">
        <v>18</v>
      </c>
      <c r="AA253" s="133">
        <f t="shared" si="39"/>
        <v>0</v>
      </c>
      <c r="AB253" s="133" t="e">
        <f t="shared" si="40"/>
        <v>#REF!</v>
      </c>
      <c r="AC253" s="133"/>
    </row>
    <row r="254" spans="1:29" s="135" customFormat="1" ht="15" hidden="1" customHeight="1" outlineLevel="3" x14ac:dyDescent="0.35">
      <c r="A254" s="71">
        <f t="shared" si="32"/>
        <v>241</v>
      </c>
      <c r="B254" s="133"/>
      <c r="C254" s="133"/>
      <c r="D254" s="133"/>
      <c r="E254" s="133" t="s">
        <v>4077</v>
      </c>
      <c r="F254" s="198" t="s">
        <v>4103</v>
      </c>
      <c r="G254" s="198"/>
      <c r="H254" s="133" t="str">
        <f>CONCATENATE("               ",F254)</f>
        <v xml:space="preserve">               Review and Log User Acceptance Test Cases Feedback</v>
      </c>
      <c r="I254" s="133" t="s">
        <v>1157</v>
      </c>
      <c r="J254" s="134">
        <f>LEN(TRIM(I254))-LEN(SUBSTITUTE(TRIM(I254),",",""))+1</f>
        <v>4</v>
      </c>
      <c r="K254" s="74"/>
      <c r="L254" s="74"/>
      <c r="M254" s="74"/>
      <c r="N254" s="74">
        <v>0.48</v>
      </c>
      <c r="O254" s="74"/>
      <c r="P254" s="75"/>
      <c r="Q254" s="75"/>
      <c r="R254" s="75"/>
      <c r="S254" s="75" t="e">
        <f>#REF!*N254</f>
        <v>#REF!</v>
      </c>
      <c r="T254" s="76"/>
      <c r="U254" s="76"/>
      <c r="V254" s="76"/>
      <c r="W254" s="76" t="e">
        <f>S254*Sheet2!$C$4</f>
        <v>#REF!</v>
      </c>
      <c r="X254" s="133" t="e">
        <f t="shared" si="37"/>
        <v>#REF!</v>
      </c>
      <c r="Y254" s="133" t="e">
        <f t="shared" si="38"/>
        <v>#REF!</v>
      </c>
      <c r="Z254" s="133">
        <v>19</v>
      </c>
      <c r="AA254" s="133">
        <f t="shared" si="39"/>
        <v>0</v>
      </c>
      <c r="AB254" s="133" t="e">
        <f t="shared" si="40"/>
        <v>#REF!</v>
      </c>
      <c r="AC254" s="133"/>
    </row>
    <row r="255" spans="1:29" s="135" customFormat="1" ht="15" hidden="1" customHeight="1" outlineLevel="2" x14ac:dyDescent="0.35">
      <c r="A255" s="71">
        <f t="shared" si="32"/>
        <v>242</v>
      </c>
      <c r="B255" s="133"/>
      <c r="C255" s="133"/>
      <c r="D255" s="133" t="s">
        <v>4073</v>
      </c>
      <c r="E255" s="198" t="s">
        <v>4104</v>
      </c>
      <c r="F255" s="198"/>
      <c r="G255" s="198"/>
      <c r="H255" s="133" t="str">
        <f>CONCATENATE("          ",E255)</f>
        <v xml:space="preserve">          Analyze User Acceptance Test Cases Verification Results</v>
      </c>
      <c r="I255" s="133"/>
      <c r="J255" s="134"/>
      <c r="K255" s="74"/>
      <c r="L255" s="74"/>
      <c r="M255" s="74">
        <v>0.6</v>
      </c>
      <c r="N255" s="74">
        <f>SUM(N256:N259)</f>
        <v>1</v>
      </c>
      <c r="O255" s="74"/>
      <c r="P255" s="75"/>
      <c r="Q255" s="75"/>
      <c r="R255" s="75" t="e">
        <f>(#REF!*M255)</f>
        <v>#REF!</v>
      </c>
      <c r="S255" s="75"/>
      <c r="T255" s="76"/>
      <c r="U255" s="76"/>
      <c r="V255" s="76" t="e">
        <f>R255*Sheet2!$C$4</f>
        <v>#REF!</v>
      </c>
      <c r="W255" s="76"/>
      <c r="X255" s="133" t="e">
        <f t="shared" si="37"/>
        <v>#REF!</v>
      </c>
      <c r="Y255" s="133" t="e">
        <f t="shared" si="38"/>
        <v>#REF!</v>
      </c>
      <c r="Z255" s="133">
        <v>15</v>
      </c>
      <c r="AA255" s="133">
        <f t="shared" si="39"/>
        <v>0</v>
      </c>
      <c r="AB255" s="133" t="e">
        <f t="shared" si="40"/>
        <v>#REF!</v>
      </c>
      <c r="AC255" s="133"/>
    </row>
    <row r="256" spans="1:29" s="135" customFormat="1" ht="15" hidden="1" customHeight="1" outlineLevel="3" x14ac:dyDescent="0.35">
      <c r="A256" s="71">
        <f t="shared" si="32"/>
        <v>243</v>
      </c>
      <c r="B256" s="133"/>
      <c r="C256" s="133"/>
      <c r="D256" s="133"/>
      <c r="E256" s="133" t="s">
        <v>4078</v>
      </c>
      <c r="F256" s="198" t="s">
        <v>4094</v>
      </c>
      <c r="G256" s="198"/>
      <c r="H256" s="133" t="str">
        <f>CONCATENATE("               ",F256)</f>
        <v xml:space="preserve">               Resolve User Acceptance Test Cases Feedback</v>
      </c>
      <c r="I256" s="133"/>
      <c r="J256" s="134">
        <f>LEN(TRIM(I256))-LEN(SUBSTITUTE(TRIM(I256),",",""))+1</f>
        <v>1</v>
      </c>
      <c r="K256" s="74"/>
      <c r="L256" s="74"/>
      <c r="M256" s="74"/>
      <c r="N256" s="74">
        <v>0.5</v>
      </c>
      <c r="O256" s="74"/>
      <c r="P256" s="75"/>
      <c r="Q256" s="75"/>
      <c r="R256" s="75"/>
      <c r="S256" s="75" t="e">
        <f>#REF!*N256</f>
        <v>#REF!</v>
      </c>
      <c r="T256" s="76"/>
      <c r="U256" s="76"/>
      <c r="V256" s="76"/>
      <c r="W256" s="76" t="e">
        <f>S256*Sheet2!$C$4</f>
        <v>#REF!</v>
      </c>
      <c r="X256" s="133" t="e">
        <f t="shared" si="37"/>
        <v>#REF!</v>
      </c>
      <c r="Y256" s="133" t="e">
        <f t="shared" si="38"/>
        <v>#REF!</v>
      </c>
      <c r="Z256" s="133"/>
      <c r="AA256" s="133">
        <f t="shared" si="39"/>
        <v>0</v>
      </c>
      <c r="AB256" s="133" t="e">
        <f t="shared" si="40"/>
        <v>#REF!</v>
      </c>
      <c r="AC256" s="133"/>
    </row>
    <row r="257" spans="1:29" s="135" customFormat="1" ht="15" hidden="1" customHeight="1" outlineLevel="3" x14ac:dyDescent="0.35">
      <c r="A257" s="71">
        <f t="shared" si="32"/>
        <v>244</v>
      </c>
      <c r="B257" s="133"/>
      <c r="C257" s="133"/>
      <c r="D257" s="133"/>
      <c r="E257" s="133" t="s">
        <v>4079</v>
      </c>
      <c r="F257" s="198" t="s">
        <v>4105</v>
      </c>
      <c r="G257" s="198"/>
      <c r="H257" s="133" t="str">
        <f>CONCATENATE("               ",F257)</f>
        <v xml:space="preserve">               Verify Closure of User Acceptance Test Cases Feedback</v>
      </c>
      <c r="I257" s="133"/>
      <c r="J257" s="134">
        <f>LEN(TRIM(I257))-LEN(SUBSTITUTE(TRIM(I257),",",""))+1</f>
        <v>1</v>
      </c>
      <c r="K257" s="74"/>
      <c r="L257" s="74"/>
      <c r="M257" s="74"/>
      <c r="N257" s="74">
        <v>0.3</v>
      </c>
      <c r="O257" s="74"/>
      <c r="P257" s="75"/>
      <c r="Q257" s="75"/>
      <c r="R257" s="75"/>
      <c r="S257" s="75" t="e">
        <f>#REF!*N257</f>
        <v>#REF!</v>
      </c>
      <c r="T257" s="76"/>
      <c r="U257" s="76"/>
      <c r="V257" s="76"/>
      <c r="W257" s="76" t="e">
        <f>S257*Sheet2!$C$4</f>
        <v>#REF!</v>
      </c>
      <c r="X257" s="133" t="e">
        <f t="shared" si="37"/>
        <v>#REF!</v>
      </c>
      <c r="Y257" s="133" t="e">
        <f t="shared" si="38"/>
        <v>#REF!</v>
      </c>
      <c r="Z257" s="133">
        <v>22</v>
      </c>
      <c r="AA257" s="133">
        <f t="shared" si="39"/>
        <v>0</v>
      </c>
      <c r="AB257" s="133" t="e">
        <f t="shared" si="40"/>
        <v>#REF!</v>
      </c>
      <c r="AC257" s="133"/>
    </row>
    <row r="258" spans="1:29" s="135" customFormat="1" ht="15" hidden="1" customHeight="1" outlineLevel="3" x14ac:dyDescent="0.35">
      <c r="A258" s="71">
        <f t="shared" si="32"/>
        <v>245</v>
      </c>
      <c r="B258" s="133"/>
      <c r="C258" s="133"/>
      <c r="D258" s="133"/>
      <c r="E258" s="133" t="s">
        <v>4080</v>
      </c>
      <c r="F258" s="198" t="s">
        <v>4097</v>
      </c>
      <c r="G258" s="198"/>
      <c r="H258" s="133" t="str">
        <f>CONCATENATE("               ",F258)</f>
        <v xml:space="preserve">               Document and Communicate User Acceptance Test Cases Review Results</v>
      </c>
      <c r="I258" s="133"/>
      <c r="J258" s="134">
        <f>LEN(TRIM(I258))-LEN(SUBSTITUTE(TRIM(I258),",",""))+1</f>
        <v>1</v>
      </c>
      <c r="K258" s="74"/>
      <c r="L258" s="74"/>
      <c r="M258" s="74"/>
      <c r="N258" s="74">
        <v>0.1</v>
      </c>
      <c r="O258" s="74"/>
      <c r="P258" s="75"/>
      <c r="Q258" s="75"/>
      <c r="R258" s="75"/>
      <c r="S258" s="75" t="e">
        <f>#REF!*N258</f>
        <v>#REF!</v>
      </c>
      <c r="T258" s="76"/>
      <c r="U258" s="76"/>
      <c r="V258" s="76"/>
      <c r="W258" s="76" t="e">
        <f>S258*Sheet2!$C$4</f>
        <v>#REF!</v>
      </c>
      <c r="X258" s="133" t="e">
        <f t="shared" si="37"/>
        <v>#REF!</v>
      </c>
      <c r="Y258" s="133" t="e">
        <f t="shared" si="38"/>
        <v>#REF!</v>
      </c>
      <c r="Z258" s="133">
        <v>23</v>
      </c>
      <c r="AA258" s="133">
        <f t="shared" si="39"/>
        <v>0</v>
      </c>
      <c r="AB258" s="133" t="e">
        <f t="shared" si="40"/>
        <v>#REF!</v>
      </c>
      <c r="AC258" s="133"/>
    </row>
    <row r="259" spans="1:29" s="135" customFormat="1" ht="15" hidden="1" customHeight="1" outlineLevel="3" x14ac:dyDescent="0.35">
      <c r="A259" s="71">
        <f t="shared" si="32"/>
        <v>246</v>
      </c>
      <c r="B259" s="133"/>
      <c r="C259" s="133"/>
      <c r="D259" s="133"/>
      <c r="E259" s="133" t="s">
        <v>4081</v>
      </c>
      <c r="F259" s="198" t="s">
        <v>4106</v>
      </c>
      <c r="G259" s="198"/>
      <c r="H259" s="133" t="str">
        <f>CONCATENATE("               ",F259)</f>
        <v xml:space="preserve">               Obtain Approval and User Acceptance Test Cases</v>
      </c>
      <c r="I259" s="133"/>
      <c r="J259" s="134">
        <f>LEN(TRIM(I259))-LEN(SUBSTITUTE(TRIM(I259),",",""))+1</f>
        <v>1</v>
      </c>
      <c r="K259" s="74"/>
      <c r="L259" s="74"/>
      <c r="M259" s="74"/>
      <c r="N259" s="74">
        <v>0.1</v>
      </c>
      <c r="O259" s="74"/>
      <c r="P259" s="75"/>
      <c r="Q259" s="75"/>
      <c r="R259" s="75"/>
      <c r="S259" s="75" t="e">
        <f>#REF!*N259</f>
        <v>#REF!</v>
      </c>
      <c r="T259" s="76"/>
      <c r="U259" s="76"/>
      <c r="V259" s="76"/>
      <c r="W259" s="76" t="e">
        <f>S259*Sheet2!$C$4</f>
        <v>#REF!</v>
      </c>
      <c r="X259" s="133" t="e">
        <f t="shared" si="37"/>
        <v>#REF!</v>
      </c>
      <c r="Y259" s="133" t="e">
        <f t="shared" si="38"/>
        <v>#REF!</v>
      </c>
      <c r="Z259" s="133">
        <v>24</v>
      </c>
      <c r="AA259" s="133">
        <f t="shared" si="39"/>
        <v>0</v>
      </c>
      <c r="AB259" s="133" t="e">
        <f t="shared" si="40"/>
        <v>#REF!</v>
      </c>
      <c r="AC259" s="133"/>
    </row>
    <row r="260" spans="1:29" s="135" customFormat="1" ht="15" hidden="1" customHeight="1" outlineLevel="1" x14ac:dyDescent="0.35">
      <c r="A260" s="71">
        <f t="shared" si="32"/>
        <v>247</v>
      </c>
      <c r="B260" s="133"/>
      <c r="C260" s="133" t="s">
        <v>745</v>
      </c>
      <c r="D260" s="198" t="s">
        <v>3463</v>
      </c>
      <c r="E260" s="198"/>
      <c r="F260" s="198"/>
      <c r="G260" s="198"/>
      <c r="H260" s="133"/>
      <c r="I260" s="133"/>
      <c r="J260" s="134"/>
      <c r="K260" s="74"/>
      <c r="L260" s="74"/>
      <c r="M260" s="74"/>
      <c r="N260" s="74"/>
      <c r="O260" s="74"/>
      <c r="P260" s="75"/>
      <c r="Q260" s="75"/>
      <c r="R260" s="75">
        <f>($Q$387*M260)</f>
        <v>0</v>
      </c>
      <c r="S260" s="75"/>
      <c r="T260" s="76"/>
      <c r="U260" s="76"/>
      <c r="V260" s="76"/>
      <c r="W260" s="76"/>
      <c r="X260" s="133">
        <f t="shared" si="37"/>
        <v>0</v>
      </c>
      <c r="Y260" s="133">
        <f>ROUNDUP(X260,1)</f>
        <v>0</v>
      </c>
      <c r="Z260" s="133"/>
      <c r="AA260" s="133">
        <f t="shared" si="39"/>
        <v>0</v>
      </c>
      <c r="AB260" s="133" t="e">
        <f>#REF!</f>
        <v>#REF!</v>
      </c>
      <c r="AC260" s="133"/>
    </row>
    <row r="261" spans="1:29" s="135" customFormat="1" ht="15" hidden="1" customHeight="1" outlineLevel="1" x14ac:dyDescent="0.35">
      <c r="A261" s="71">
        <f t="shared" si="32"/>
        <v>248</v>
      </c>
      <c r="B261" s="133"/>
      <c r="C261" s="133" t="s">
        <v>4151</v>
      </c>
      <c r="D261" s="198" t="s">
        <v>4204</v>
      </c>
      <c r="E261" s="198"/>
      <c r="F261" s="198"/>
      <c r="G261" s="198"/>
      <c r="H261" s="133"/>
      <c r="I261" s="133"/>
      <c r="J261" s="134"/>
      <c r="K261" s="74"/>
      <c r="L261" s="74"/>
      <c r="M261" s="74"/>
      <c r="N261" s="74"/>
      <c r="O261" s="74"/>
      <c r="P261" s="75"/>
      <c r="Q261" s="75"/>
      <c r="R261" s="75">
        <f>($Q$387*M261)</f>
        <v>0</v>
      </c>
      <c r="S261" s="75"/>
      <c r="T261" s="76"/>
      <c r="U261" s="76"/>
      <c r="V261" s="76"/>
      <c r="W261" s="76"/>
      <c r="X261" s="133">
        <f t="shared" si="37"/>
        <v>0</v>
      </c>
      <c r="Y261" s="133">
        <f>ROUNDUP(X261,1)</f>
        <v>0</v>
      </c>
      <c r="Z261" s="133"/>
      <c r="AA261" s="133">
        <f t="shared" si="39"/>
        <v>0</v>
      </c>
      <c r="AB261" s="133" t="e">
        <f>#REF!</f>
        <v>#REF!</v>
      </c>
      <c r="AC261" s="133"/>
    </row>
    <row r="262" spans="1:29" s="135" customFormat="1" ht="15" hidden="1" customHeight="1" outlineLevel="1" x14ac:dyDescent="0.35">
      <c r="A262" s="71">
        <f t="shared" si="32"/>
        <v>249</v>
      </c>
      <c r="B262" s="133"/>
      <c r="C262" s="133" t="s">
        <v>739</v>
      </c>
      <c r="D262" s="198" t="s">
        <v>4128</v>
      </c>
      <c r="E262" s="198"/>
      <c r="F262" s="198"/>
      <c r="G262" s="198"/>
      <c r="H262" s="133"/>
      <c r="I262" s="133"/>
      <c r="J262" s="134"/>
      <c r="K262" s="74"/>
      <c r="L262" s="74">
        <v>5.4899999999999997E-2</v>
      </c>
      <c r="M262" s="74">
        <f>SUM(M263:M274)</f>
        <v>1</v>
      </c>
      <c r="N262" s="74"/>
      <c r="O262" s="74"/>
      <c r="P262" s="75"/>
      <c r="Q262" s="75" t="e">
        <f>(#REF!*L262)</f>
        <v>#REF!</v>
      </c>
      <c r="R262" s="75"/>
      <c r="S262" s="75"/>
      <c r="T262" s="76"/>
      <c r="U262" s="76" t="e">
        <f>Q262*Sheet2!$C$4</f>
        <v>#REF!</v>
      </c>
      <c r="V262" s="76"/>
      <c r="W262" s="76"/>
      <c r="X262" s="133" t="e">
        <f t="shared" si="37"/>
        <v>#REF!</v>
      </c>
      <c r="Y262" s="133" t="e">
        <f>ROUNDUP(X262,1)</f>
        <v>#REF!</v>
      </c>
      <c r="Z262" s="133">
        <v>69</v>
      </c>
      <c r="AA262" s="133">
        <f t="shared" si="39"/>
        <v>0</v>
      </c>
      <c r="AB262" s="133" t="e">
        <f>(WORKDAY(AA262,Y262))</f>
        <v>#REF!</v>
      </c>
      <c r="AC262" s="133"/>
    </row>
    <row r="263" spans="1:29" s="135" customFormat="1" ht="15" hidden="1" customHeight="1" outlineLevel="2" x14ac:dyDescent="0.35">
      <c r="A263" s="71">
        <f t="shared" si="32"/>
        <v>250</v>
      </c>
      <c r="B263" s="133"/>
      <c r="C263" s="133"/>
      <c r="D263" s="133" t="s">
        <v>4061</v>
      </c>
      <c r="E263" s="198" t="s">
        <v>4107</v>
      </c>
      <c r="F263" s="198"/>
      <c r="G263" s="198"/>
      <c r="H263" s="133" t="str">
        <f>CONCATENATE("          ",E263)</f>
        <v xml:space="preserve">          Prepare for Non-Functional Cases Plan Peer Review</v>
      </c>
      <c r="I263" s="133"/>
      <c r="J263" s="134"/>
      <c r="K263" s="74"/>
      <c r="L263" s="74"/>
      <c r="M263" s="74">
        <v>0.35</v>
      </c>
      <c r="N263" s="74">
        <f>SUM(N264:N266)</f>
        <v>1</v>
      </c>
      <c r="O263" s="74"/>
      <c r="P263" s="75"/>
      <c r="Q263" s="75"/>
      <c r="R263" s="75" t="e">
        <f>#REF!*M263</f>
        <v>#REF!</v>
      </c>
      <c r="S263" s="75"/>
      <c r="T263" s="76"/>
      <c r="U263" s="76"/>
      <c r="V263" s="76" t="e">
        <f>#REF!*Sheet2!$C$4</f>
        <v>#REF!</v>
      </c>
      <c r="W263" s="76"/>
      <c r="X263" s="133"/>
      <c r="Y263" s="133"/>
      <c r="Z263" s="133"/>
      <c r="AA263" s="133">
        <f t="shared" si="39"/>
        <v>0</v>
      </c>
      <c r="AB263" s="133">
        <f>(WORKDAY(AA263,Y263))</f>
        <v>0</v>
      </c>
      <c r="AC263" s="133"/>
    </row>
    <row r="264" spans="1:29" s="135" customFormat="1" ht="15" hidden="1" customHeight="1" outlineLevel="3" x14ac:dyDescent="0.35">
      <c r="A264" s="71">
        <f t="shared" si="32"/>
        <v>251</v>
      </c>
      <c r="B264" s="133"/>
      <c r="C264" s="133"/>
      <c r="D264" s="133"/>
      <c r="E264" s="133" t="s">
        <v>4064</v>
      </c>
      <c r="F264" s="198" t="s">
        <v>4108</v>
      </c>
      <c r="G264" s="198"/>
      <c r="H264" s="133"/>
      <c r="I264" s="133"/>
      <c r="J264" s="134"/>
      <c r="K264" s="74"/>
      <c r="L264" s="74"/>
      <c r="M264" s="74"/>
      <c r="N264" s="74">
        <v>0.1</v>
      </c>
      <c r="O264" s="74"/>
      <c r="P264" s="75"/>
      <c r="Q264" s="75"/>
      <c r="R264" s="75"/>
      <c r="S264" s="75" t="e">
        <f>#REF!*N264</f>
        <v>#REF!</v>
      </c>
      <c r="T264" s="76"/>
      <c r="U264" s="76"/>
      <c r="V264" s="76"/>
      <c r="W264" s="76"/>
      <c r="X264" s="133" t="e">
        <f>IF(ISBLANK(P264),IF(ISBLANK(Q264),IF(ISBLANK(R264),IF(ISBLANK(S264),"Error",S264),R264),Q264),P264)/6</f>
        <v>#REF!</v>
      </c>
      <c r="Y264" s="133" t="e">
        <f>ROUNDUP(X264,1)</f>
        <v>#REF!</v>
      </c>
      <c r="Z264" s="133"/>
      <c r="AA264" s="133">
        <f t="shared" si="39"/>
        <v>0</v>
      </c>
      <c r="AB264" s="133"/>
      <c r="AC264" s="133"/>
    </row>
    <row r="265" spans="1:29" s="135" customFormat="1" ht="15" hidden="1" customHeight="1" outlineLevel="3" x14ac:dyDescent="0.35">
      <c r="A265" s="71">
        <f t="shared" si="32"/>
        <v>252</v>
      </c>
      <c r="B265" s="133"/>
      <c r="C265" s="133"/>
      <c r="D265" s="133"/>
      <c r="E265" s="133" t="s">
        <v>4065</v>
      </c>
      <c r="F265" s="198" t="s">
        <v>4109</v>
      </c>
      <c r="G265" s="198"/>
      <c r="H265" s="133" t="str">
        <f>CONCATENATE("               ",F265)</f>
        <v xml:space="preserve">               Check Draft Non-Functional Test Cases</v>
      </c>
      <c r="I265" s="133" t="s">
        <v>1129</v>
      </c>
      <c r="J265" s="134">
        <f>LEN(TRIM(I265))-LEN(SUBSTITUTE(TRIM(I265),",",""))+1</f>
        <v>1</v>
      </c>
      <c r="K265" s="74"/>
      <c r="L265" s="74"/>
      <c r="M265" s="74"/>
      <c r="N265" s="74">
        <v>0.8</v>
      </c>
      <c r="O265" s="74"/>
      <c r="P265" s="75"/>
      <c r="Q265" s="75"/>
      <c r="R265" s="75"/>
      <c r="S265" s="75" t="e">
        <f>#REF!*N265</f>
        <v>#REF!</v>
      </c>
      <c r="T265" s="76"/>
      <c r="U265" s="76"/>
      <c r="V265" s="76"/>
      <c r="W265" s="76" t="e">
        <f>#REF!*Sheet2!$C$4</f>
        <v>#REF!</v>
      </c>
      <c r="X265" s="133" t="e">
        <f>IF(ISBLANK(P265),IF(ISBLANK(Q265),IF(ISBLANK(R265),IF(ISBLANK(S265),"Error",S265),R265),Q265),P265)/6</f>
        <v>#REF!</v>
      </c>
      <c r="Y265" s="133" t="e">
        <f>ROUNDUP(X265,1)</f>
        <v>#REF!</v>
      </c>
      <c r="Z265" s="133"/>
      <c r="AA265" s="133">
        <f t="shared" si="39"/>
        <v>0</v>
      </c>
      <c r="AB265" s="133" t="e">
        <f>(WORKDAY(AA265,Y265))</f>
        <v>#REF!</v>
      </c>
      <c r="AC265" s="133"/>
    </row>
    <row r="266" spans="1:29" s="135" customFormat="1" ht="15" hidden="1" customHeight="1" outlineLevel="3" x14ac:dyDescent="0.35">
      <c r="A266" s="71">
        <f t="shared" si="32"/>
        <v>253</v>
      </c>
      <c r="B266" s="133"/>
      <c r="C266" s="133"/>
      <c r="D266" s="133"/>
      <c r="E266" s="133" t="s">
        <v>4066</v>
      </c>
      <c r="F266" s="198" t="s">
        <v>4110</v>
      </c>
      <c r="G266" s="198"/>
      <c r="H266" s="133" t="str">
        <f>CONCATENATE("               ",F266)</f>
        <v xml:space="preserve">               Schedule Non-Functional Test Cases Peer Review Meeting</v>
      </c>
      <c r="I266" s="133"/>
      <c r="J266" s="134">
        <f>LEN(TRIM(I266))-LEN(SUBSTITUTE(TRIM(I266),",",""))+1</f>
        <v>1</v>
      </c>
      <c r="K266" s="74"/>
      <c r="L266" s="74"/>
      <c r="M266" s="74"/>
      <c r="N266" s="74">
        <v>0.1</v>
      </c>
      <c r="O266" s="74"/>
      <c r="P266" s="75"/>
      <c r="Q266" s="75"/>
      <c r="R266" s="75"/>
      <c r="S266" s="75" t="e">
        <f>#REF!*N266</f>
        <v>#REF!</v>
      </c>
      <c r="T266" s="76"/>
      <c r="U266" s="76"/>
      <c r="V266" s="76"/>
      <c r="W266" s="76"/>
      <c r="X266" s="133" t="e">
        <f>IF(ISBLANK(P266),IF(ISBLANK(Q266),IF(ISBLANK(R266),IF(ISBLANK(S266),"Error",S266),R266),Q266),P266)/6</f>
        <v>#REF!</v>
      </c>
      <c r="Y266" s="133" t="e">
        <f>ROUNDUP(X266,1)</f>
        <v>#REF!</v>
      </c>
      <c r="Z266" s="133"/>
      <c r="AA266" s="133">
        <f t="shared" si="39"/>
        <v>0</v>
      </c>
      <c r="AB266" s="133"/>
      <c r="AC266" s="133"/>
    </row>
    <row r="267" spans="1:29" s="135" customFormat="1" ht="15" hidden="1" customHeight="1" outlineLevel="2" x14ac:dyDescent="0.35">
      <c r="A267" s="71">
        <f t="shared" si="32"/>
        <v>254</v>
      </c>
      <c r="B267" s="133"/>
      <c r="C267" s="133"/>
      <c r="D267" s="133" t="s">
        <v>4062</v>
      </c>
      <c r="E267" s="198" t="s">
        <v>4111</v>
      </c>
      <c r="F267" s="198"/>
      <c r="G267" s="198"/>
      <c r="H267" s="133" t="str">
        <f>CONCATENATE("          ",E267)</f>
        <v xml:space="preserve">          Conduct Non-Functional Test Cases Peer Review</v>
      </c>
      <c r="I267" s="133"/>
      <c r="J267" s="134"/>
      <c r="K267" s="74"/>
      <c r="L267" s="74"/>
      <c r="M267" s="74">
        <v>0.2</v>
      </c>
      <c r="N267" s="74">
        <f>SUM(N268:N269)</f>
        <v>1</v>
      </c>
      <c r="O267" s="74"/>
      <c r="P267" s="75"/>
      <c r="Q267" s="75"/>
      <c r="R267" s="75" t="e">
        <f>#REF!*M267</f>
        <v>#REF!</v>
      </c>
      <c r="S267" s="75"/>
      <c r="T267" s="76"/>
      <c r="U267" s="76"/>
      <c r="V267" s="76" t="e">
        <f>R267*Sheet2!$C$4</f>
        <v>#REF!</v>
      </c>
      <c r="W267" s="76"/>
      <c r="X267" s="133"/>
      <c r="Y267" s="133"/>
      <c r="Z267" s="133">
        <v>4</v>
      </c>
      <c r="AA267" s="133">
        <f t="shared" si="39"/>
        <v>0</v>
      </c>
      <c r="AB267" s="133">
        <f>(WORKDAY(AA267,Y267))</f>
        <v>0</v>
      </c>
      <c r="AC267" s="133"/>
    </row>
    <row r="268" spans="1:29" s="135" customFormat="1" ht="15" hidden="1" customHeight="1" outlineLevel="3" x14ac:dyDescent="0.35">
      <c r="A268" s="71">
        <f t="shared" ref="A268:A331" si="41">A267+1</f>
        <v>255</v>
      </c>
      <c r="B268" s="133"/>
      <c r="C268" s="133"/>
      <c r="D268" s="133"/>
      <c r="E268" s="133" t="s">
        <v>4067</v>
      </c>
      <c r="F268" s="198" t="s">
        <v>4112</v>
      </c>
      <c r="G268" s="198"/>
      <c r="H268" s="133" t="str">
        <f>CONCATENATE("               ",F268)</f>
        <v xml:space="preserve">               Conduct Non-Functional Test Cases Review Meeting</v>
      </c>
      <c r="I268" s="133"/>
      <c r="J268" s="134">
        <f>LEN(TRIM(I268))-LEN(SUBSTITUTE(TRIM(I268),",",""))+1</f>
        <v>1</v>
      </c>
      <c r="K268" s="74"/>
      <c r="L268" s="74"/>
      <c r="M268" s="74"/>
      <c r="N268" s="74">
        <v>0.8</v>
      </c>
      <c r="O268" s="74"/>
      <c r="P268" s="75"/>
      <c r="Q268" s="75"/>
      <c r="R268" s="75"/>
      <c r="S268" s="75" t="e">
        <f>#REF!*N268</f>
        <v>#REF!</v>
      </c>
      <c r="T268" s="76"/>
      <c r="U268" s="76"/>
      <c r="V268" s="76"/>
      <c r="W268" s="76" t="e">
        <f>S268*Sheet2!$C$4</f>
        <v>#REF!</v>
      </c>
      <c r="X268" s="133" t="e">
        <f>IF(ISBLANK(P268),IF(ISBLANK(Q268),IF(ISBLANK(R268),IF(ISBLANK(S268),"Error",S268),R268),Q268),P268)/6</f>
        <v>#REF!</v>
      </c>
      <c r="Y268" s="133" t="e">
        <f>ROUNDUP(X268,1)</f>
        <v>#REF!</v>
      </c>
      <c r="Z268" s="133"/>
      <c r="AA268" s="133">
        <f t="shared" si="39"/>
        <v>0</v>
      </c>
      <c r="AB268" s="133" t="e">
        <f>(WORKDAY(AA268,Y268))</f>
        <v>#REF!</v>
      </c>
      <c r="AC268" s="133"/>
    </row>
    <row r="269" spans="1:29" s="135" customFormat="1" ht="15" hidden="1" customHeight="1" outlineLevel="3" x14ac:dyDescent="0.35">
      <c r="A269" s="71">
        <f t="shared" si="41"/>
        <v>256</v>
      </c>
      <c r="B269" s="133"/>
      <c r="C269" s="133"/>
      <c r="D269" s="133"/>
      <c r="E269" s="133" t="s">
        <v>4068</v>
      </c>
      <c r="F269" s="198" t="s">
        <v>4113</v>
      </c>
      <c r="G269" s="198"/>
      <c r="H269" s="133"/>
      <c r="I269" s="133"/>
      <c r="J269" s="134"/>
      <c r="K269" s="74"/>
      <c r="L269" s="74"/>
      <c r="M269" s="74"/>
      <c r="N269" s="74">
        <v>0.2</v>
      </c>
      <c r="O269" s="74"/>
      <c r="P269" s="75"/>
      <c r="Q269" s="75"/>
      <c r="R269" s="75"/>
      <c r="S269" s="75" t="e">
        <f>#REF!*N269</f>
        <v>#REF!</v>
      </c>
      <c r="T269" s="76"/>
      <c r="U269" s="76"/>
      <c r="V269" s="76"/>
      <c r="W269" s="76" t="e">
        <f>S269*Sheet2!$C$4</f>
        <v>#REF!</v>
      </c>
      <c r="X269" s="133" t="e">
        <f>IF(ISBLANK(P269),IF(ISBLANK(Q269),IF(ISBLANK(R269),IF(ISBLANK(S269),"Error",S269),R269),Q269),P269)/6</f>
        <v>#REF!</v>
      </c>
      <c r="Y269" s="133" t="e">
        <f>ROUNDUP(X269,1)</f>
        <v>#REF!</v>
      </c>
      <c r="Z269" s="133"/>
      <c r="AA269" s="133">
        <f t="shared" si="39"/>
        <v>0</v>
      </c>
      <c r="AB269" s="133" t="e">
        <f>(WORKDAY(AA269,Y269))</f>
        <v>#REF!</v>
      </c>
      <c r="AC269" s="133"/>
    </row>
    <row r="270" spans="1:29" s="135" customFormat="1" ht="15" hidden="1" customHeight="1" outlineLevel="2" x14ac:dyDescent="0.35">
      <c r="A270" s="71">
        <f t="shared" si="41"/>
        <v>257</v>
      </c>
      <c r="B270" s="133"/>
      <c r="C270" s="133"/>
      <c r="D270" s="133" t="s">
        <v>4063</v>
      </c>
      <c r="E270" s="198" t="s">
        <v>4114</v>
      </c>
      <c r="F270" s="198"/>
      <c r="G270" s="198"/>
      <c r="H270" s="133" t="str">
        <f>CONCATENATE("          ",E270)</f>
        <v xml:space="preserve">          Analyze Non-Functional Test Cases Peer Review</v>
      </c>
      <c r="I270" s="133"/>
      <c r="J270" s="134"/>
      <c r="K270" s="74"/>
      <c r="L270" s="74"/>
      <c r="M270" s="74">
        <v>0.45</v>
      </c>
      <c r="N270" s="74">
        <f>SUM(N271:N274)</f>
        <v>1</v>
      </c>
      <c r="O270" s="74"/>
      <c r="P270" s="75"/>
      <c r="Q270" s="75"/>
      <c r="R270" s="75" t="e">
        <f>#REF!*M270</f>
        <v>#REF!</v>
      </c>
      <c r="S270" s="75"/>
      <c r="T270" s="76"/>
      <c r="U270" s="76"/>
      <c r="V270" s="76" t="e">
        <f>R270*Sheet2!$C$4</f>
        <v>#REF!</v>
      </c>
      <c r="W270" s="76"/>
      <c r="X270" s="133"/>
      <c r="Y270" s="133"/>
      <c r="Z270" s="133">
        <v>9</v>
      </c>
      <c r="AA270" s="133">
        <f t="shared" si="39"/>
        <v>0</v>
      </c>
      <c r="AB270" s="133">
        <f>(WORKDAY(AA270,Y270))</f>
        <v>0</v>
      </c>
      <c r="AC270" s="133"/>
    </row>
    <row r="271" spans="1:29" s="135" customFormat="1" ht="15" hidden="1" customHeight="1" outlineLevel="3" x14ac:dyDescent="0.35">
      <c r="A271" s="71">
        <f t="shared" si="41"/>
        <v>258</v>
      </c>
      <c r="B271" s="133"/>
      <c r="C271" s="133"/>
      <c r="D271" s="133"/>
      <c r="E271" s="133" t="s">
        <v>4069</v>
      </c>
      <c r="F271" s="198" t="s">
        <v>4115</v>
      </c>
      <c r="G271" s="198"/>
      <c r="H271" s="133"/>
      <c r="I271" s="133"/>
      <c r="J271" s="134"/>
      <c r="K271" s="74"/>
      <c r="L271" s="74"/>
      <c r="M271" s="74"/>
      <c r="N271" s="74">
        <v>0.35</v>
      </c>
      <c r="O271" s="74"/>
      <c r="P271" s="75"/>
      <c r="Q271" s="75"/>
      <c r="R271" s="75"/>
      <c r="S271" s="75" t="e">
        <f>#REF!*N271</f>
        <v>#REF!</v>
      </c>
      <c r="T271" s="76"/>
      <c r="U271" s="76"/>
      <c r="V271" s="76"/>
      <c r="W271" s="76"/>
      <c r="X271" s="133" t="e">
        <f t="shared" ref="X271:X291" si="42">IF(ISBLANK(P271),IF(ISBLANK(Q271),IF(ISBLANK(R271),IF(ISBLANK(S271),"Error",S271),R271),Q271),P271)/6</f>
        <v>#REF!</v>
      </c>
      <c r="Y271" s="133" t="e">
        <f t="shared" ref="Y271:Y291" si="43">ROUNDUP(X271,1)</f>
        <v>#REF!</v>
      </c>
      <c r="Z271" s="133"/>
      <c r="AA271" s="133"/>
      <c r="AB271" s="133"/>
      <c r="AC271" s="133"/>
    </row>
    <row r="272" spans="1:29" s="135" customFormat="1" ht="15" hidden="1" customHeight="1" outlineLevel="3" x14ac:dyDescent="0.35">
      <c r="A272" s="71">
        <f t="shared" si="41"/>
        <v>259</v>
      </c>
      <c r="B272" s="133"/>
      <c r="C272" s="133"/>
      <c r="D272" s="133"/>
      <c r="E272" s="133" t="s">
        <v>4070</v>
      </c>
      <c r="F272" s="198" t="s">
        <v>4116</v>
      </c>
      <c r="G272" s="198"/>
      <c r="H272" s="133" t="str">
        <f>CONCATENATE("               ",F272)</f>
        <v xml:space="preserve">               Non-Functional Test Cases Peer Review Follow Up</v>
      </c>
      <c r="I272" s="133" t="s">
        <v>1129</v>
      </c>
      <c r="J272" s="134">
        <f>LEN(TRIM(I272))-LEN(SUBSTITUTE(TRIM(I272),",",""))+1</f>
        <v>1</v>
      </c>
      <c r="K272" s="74"/>
      <c r="L272" s="74"/>
      <c r="M272" s="74"/>
      <c r="N272" s="74">
        <v>0.2</v>
      </c>
      <c r="O272" s="74"/>
      <c r="P272" s="75"/>
      <c r="Q272" s="75"/>
      <c r="R272" s="75"/>
      <c r="S272" s="75" t="e">
        <f>#REF!*N272</f>
        <v>#REF!</v>
      </c>
      <c r="T272" s="76"/>
      <c r="U272" s="76"/>
      <c r="V272" s="76"/>
      <c r="W272" s="76" t="e">
        <f>S272*Sheet2!$C$4</f>
        <v>#REF!</v>
      </c>
      <c r="X272" s="133" t="e">
        <f t="shared" si="42"/>
        <v>#REF!</v>
      </c>
      <c r="Y272" s="133" t="e">
        <f t="shared" si="43"/>
        <v>#REF!</v>
      </c>
      <c r="Z272" s="133"/>
      <c r="AA272" s="133">
        <f t="shared" ref="AA272:AA299" si="44">IF(ISBLANK(Z272),,WORKDAY(VLOOKUP(Z272,$A$2:$AB$811,26),0))</f>
        <v>0</v>
      </c>
      <c r="AB272" s="133" t="e">
        <f>(WORKDAY(AA272,Y272))</f>
        <v>#REF!</v>
      </c>
      <c r="AC272" s="133"/>
    </row>
    <row r="273" spans="1:29" s="135" customFormat="1" ht="15" hidden="1" customHeight="1" outlineLevel="3" x14ac:dyDescent="0.35">
      <c r="A273" s="71">
        <f t="shared" si="41"/>
        <v>260</v>
      </c>
      <c r="B273" s="133"/>
      <c r="C273" s="133"/>
      <c r="D273" s="133"/>
      <c r="E273" s="133" t="s">
        <v>4071</v>
      </c>
      <c r="F273" s="198" t="s">
        <v>4117</v>
      </c>
      <c r="G273" s="198"/>
      <c r="H273" s="133" t="str">
        <f>CONCATENATE("               ",F273)</f>
        <v xml:space="preserve">               Resolve Modifications from Non-Functional Test Cases Peer Review</v>
      </c>
      <c r="I273" s="133" t="s">
        <v>1129</v>
      </c>
      <c r="J273" s="134">
        <f>LEN(TRIM(I273))-LEN(SUBSTITUTE(TRIM(I273),",",""))+1</f>
        <v>1</v>
      </c>
      <c r="K273" s="74"/>
      <c r="L273" s="74"/>
      <c r="M273" s="74"/>
      <c r="N273" s="74">
        <v>0.35</v>
      </c>
      <c r="O273" s="74"/>
      <c r="P273" s="75"/>
      <c r="Q273" s="75"/>
      <c r="R273" s="75"/>
      <c r="S273" s="75" t="e">
        <f>#REF!*N273</f>
        <v>#REF!</v>
      </c>
      <c r="T273" s="76"/>
      <c r="U273" s="76"/>
      <c r="V273" s="76"/>
      <c r="W273" s="76" t="e">
        <f>S273*Sheet2!$C$4</f>
        <v>#REF!</v>
      </c>
      <c r="X273" s="133" t="e">
        <f t="shared" si="42"/>
        <v>#REF!</v>
      </c>
      <c r="Y273" s="133" t="e">
        <f t="shared" si="43"/>
        <v>#REF!</v>
      </c>
      <c r="Z273" s="133">
        <v>12</v>
      </c>
      <c r="AA273" s="133">
        <f t="shared" si="44"/>
        <v>0</v>
      </c>
      <c r="AB273" s="133" t="e">
        <f>(WORKDAY(AA273,Y273))</f>
        <v>#REF!</v>
      </c>
      <c r="AC273" s="133"/>
    </row>
    <row r="274" spans="1:29" s="135" customFormat="1" ht="15" hidden="1" customHeight="1" outlineLevel="3" x14ac:dyDescent="0.35">
      <c r="A274" s="71">
        <f t="shared" si="41"/>
        <v>261</v>
      </c>
      <c r="B274" s="133"/>
      <c r="C274" s="133"/>
      <c r="D274" s="133"/>
      <c r="E274" s="133" t="s">
        <v>4072</v>
      </c>
      <c r="F274" s="198" t="s">
        <v>4118</v>
      </c>
      <c r="G274" s="198"/>
      <c r="H274" s="133" t="str">
        <f>CONCATENATE("               ",F274)</f>
        <v xml:space="preserve">               Document and Communicate Non-Functional Test Cases Review Results</v>
      </c>
      <c r="I274" s="133" t="s">
        <v>1129</v>
      </c>
      <c r="J274" s="134">
        <f>LEN(TRIM(I274))-LEN(SUBSTITUTE(TRIM(I274),",",""))+1</f>
        <v>1</v>
      </c>
      <c r="K274" s="74"/>
      <c r="L274" s="74"/>
      <c r="M274" s="74"/>
      <c r="N274" s="74">
        <v>0.1</v>
      </c>
      <c r="O274" s="74"/>
      <c r="P274" s="75"/>
      <c r="Q274" s="75"/>
      <c r="R274" s="75"/>
      <c r="S274" s="75" t="e">
        <f>#REF!*N274</f>
        <v>#REF!</v>
      </c>
      <c r="T274" s="76"/>
      <c r="U274" s="76"/>
      <c r="V274" s="76"/>
      <c r="W274" s="76" t="e">
        <f>S274*Sheet2!$C$4</f>
        <v>#REF!</v>
      </c>
      <c r="X274" s="133" t="e">
        <f t="shared" si="42"/>
        <v>#REF!</v>
      </c>
      <c r="Y274" s="133" t="e">
        <f t="shared" si="43"/>
        <v>#REF!</v>
      </c>
      <c r="Z274" s="133">
        <v>13</v>
      </c>
      <c r="AA274" s="133">
        <f t="shared" si="44"/>
        <v>0</v>
      </c>
      <c r="AB274" s="133" t="e">
        <f>(WORKDAY(AA274,Y274))</f>
        <v>#REF!</v>
      </c>
      <c r="AC274" s="133"/>
    </row>
    <row r="275" spans="1:29" s="135" customFormat="1" ht="15" hidden="1" customHeight="1" outlineLevel="1" x14ac:dyDescent="0.35">
      <c r="A275" s="71">
        <f t="shared" si="41"/>
        <v>262</v>
      </c>
      <c r="B275" s="133"/>
      <c r="C275" s="133" t="s">
        <v>741</v>
      </c>
      <c r="D275" s="198" t="s">
        <v>4119</v>
      </c>
      <c r="E275" s="198"/>
      <c r="F275" s="198"/>
      <c r="G275" s="198"/>
      <c r="H275" s="133"/>
      <c r="I275" s="133" t="s">
        <v>1157</v>
      </c>
      <c r="J275" s="134"/>
      <c r="K275" s="74"/>
      <c r="L275" s="74">
        <v>0.1</v>
      </c>
      <c r="M275" s="74">
        <f>SUM(M276:M281)</f>
        <v>1</v>
      </c>
      <c r="N275" s="74"/>
      <c r="O275" s="74"/>
      <c r="P275" s="75"/>
      <c r="Q275" s="75" t="e">
        <f>(#REF!*L275)</f>
        <v>#REF!</v>
      </c>
      <c r="R275" s="75"/>
      <c r="S275" s="75"/>
      <c r="T275" s="76"/>
      <c r="U275" s="76" t="e">
        <f>Q275*Sheet2!$C$4</f>
        <v>#REF!</v>
      </c>
      <c r="V275" s="76"/>
      <c r="W275" s="76"/>
      <c r="X275" s="133" t="e">
        <f t="shared" si="42"/>
        <v>#REF!</v>
      </c>
      <c r="Y275" s="133" t="e">
        <f t="shared" si="43"/>
        <v>#REF!</v>
      </c>
      <c r="Z275" s="133">
        <v>71</v>
      </c>
      <c r="AA275" s="133">
        <f t="shared" si="44"/>
        <v>0</v>
      </c>
      <c r="AB275" s="133" t="e">
        <f>(WORKDAY(AA275,Y275))</f>
        <v>#REF!</v>
      </c>
      <c r="AC275" s="133"/>
    </row>
    <row r="276" spans="1:29" s="135" customFormat="1" ht="15" hidden="1" customHeight="1" outlineLevel="2" x14ac:dyDescent="0.35">
      <c r="A276" s="71">
        <f t="shared" si="41"/>
        <v>263</v>
      </c>
      <c r="B276" s="133"/>
      <c r="C276" s="133"/>
      <c r="D276" s="133" t="s">
        <v>743</v>
      </c>
      <c r="E276" s="198" t="s">
        <v>4120</v>
      </c>
      <c r="F276" s="198"/>
      <c r="G276" s="198"/>
      <c r="H276" s="133" t="str">
        <f>CONCATENATE("          ",E276)</f>
        <v xml:space="preserve">          Perform Non-Functional Test Cases Verification</v>
      </c>
      <c r="I276" s="133"/>
      <c r="J276" s="134"/>
      <c r="K276" s="74"/>
      <c r="L276" s="74"/>
      <c r="M276" s="74">
        <v>0.4</v>
      </c>
      <c r="N276" s="74">
        <f>SUM(N277:N280)</f>
        <v>1</v>
      </c>
      <c r="O276" s="74"/>
      <c r="P276" s="75"/>
      <c r="Q276" s="75"/>
      <c r="R276" s="75" t="e">
        <f>(#REF!*M276)</f>
        <v>#REF!</v>
      </c>
      <c r="S276" s="75"/>
      <c r="T276" s="76"/>
      <c r="U276" s="76"/>
      <c r="V276" s="76" t="e">
        <f>R276*Sheet2!$C$4</f>
        <v>#REF!</v>
      </c>
      <c r="W276" s="76"/>
      <c r="X276" s="133" t="e">
        <f t="shared" si="42"/>
        <v>#REF!</v>
      </c>
      <c r="Y276" s="133" t="e">
        <f t="shared" si="43"/>
        <v>#REF!</v>
      </c>
      <c r="Z276" s="133"/>
      <c r="AA276" s="133">
        <f t="shared" si="44"/>
        <v>0</v>
      </c>
      <c r="AB276" s="133" t="e">
        <f>(WORKDAY(AA276,Y276))</f>
        <v>#REF!</v>
      </c>
      <c r="AC276" s="133"/>
    </row>
    <row r="277" spans="1:29" s="135" customFormat="1" ht="15" hidden="1" customHeight="1" outlineLevel="3" x14ac:dyDescent="0.35">
      <c r="A277" s="71">
        <f t="shared" si="41"/>
        <v>264</v>
      </c>
      <c r="B277" s="133"/>
      <c r="C277" s="133"/>
      <c r="D277" s="133"/>
      <c r="E277" s="133" t="s">
        <v>4074</v>
      </c>
      <c r="F277" s="198" t="s">
        <v>4121</v>
      </c>
      <c r="G277" s="198"/>
      <c r="H277" s="133" t="str">
        <f>CONCATENATE("               ",F277)</f>
        <v xml:space="preserve">               Identify Non-Functional Test Cases Reviewers</v>
      </c>
      <c r="I277" s="133" t="s">
        <v>1157</v>
      </c>
      <c r="J277" s="134">
        <f>LEN(TRIM(I277))-LEN(SUBSTITUTE(TRIM(I277),",",""))+1</f>
        <v>4</v>
      </c>
      <c r="K277" s="74"/>
      <c r="L277" s="74"/>
      <c r="M277" s="74"/>
      <c r="N277" s="74">
        <v>0.12</v>
      </c>
      <c r="O277" s="74"/>
      <c r="P277" s="75"/>
      <c r="Q277" s="75"/>
      <c r="R277" s="75"/>
      <c r="S277" s="75" t="e">
        <f>#REF!*N277</f>
        <v>#REF!</v>
      </c>
      <c r="T277" s="76"/>
      <c r="U277" s="76"/>
      <c r="V277" s="76"/>
      <c r="W277" s="76" t="e">
        <f>S277*Sheet2!$C$4</f>
        <v>#REF!</v>
      </c>
      <c r="X277" s="133" t="e">
        <f t="shared" si="42"/>
        <v>#REF!</v>
      </c>
      <c r="Y277" s="133" t="e">
        <f t="shared" si="43"/>
        <v>#REF!</v>
      </c>
      <c r="Z277" s="133"/>
      <c r="AA277" s="133">
        <f t="shared" si="44"/>
        <v>0</v>
      </c>
      <c r="AB277" s="133" t="e">
        <f>WORKDAY(AA277,Y277)</f>
        <v>#REF!</v>
      </c>
      <c r="AC277" s="133"/>
    </row>
    <row r="278" spans="1:29" s="135" customFormat="1" ht="15" hidden="1" customHeight="1" outlineLevel="3" x14ac:dyDescent="0.35">
      <c r="A278" s="71">
        <f t="shared" si="41"/>
        <v>265</v>
      </c>
      <c r="B278" s="133"/>
      <c r="C278" s="133"/>
      <c r="D278" s="133"/>
      <c r="E278" s="133" t="s">
        <v>4075</v>
      </c>
      <c r="F278" s="198" t="s">
        <v>4122</v>
      </c>
      <c r="G278" s="198"/>
      <c r="H278" s="133" t="str">
        <f>CONCATENATE("               ",F278)</f>
        <v xml:space="preserve">               Schedule Review and Approve Non-Functional Test Cases Review</v>
      </c>
      <c r="I278" s="133" t="s">
        <v>1157</v>
      </c>
      <c r="J278" s="134">
        <f>LEN(TRIM(I278))-LEN(SUBSTITUTE(TRIM(I278),",",""))+1</f>
        <v>4</v>
      </c>
      <c r="K278" s="74"/>
      <c r="L278" s="74"/>
      <c r="M278" s="74"/>
      <c r="N278" s="74">
        <v>0.02</v>
      </c>
      <c r="O278" s="74"/>
      <c r="P278" s="75"/>
      <c r="Q278" s="75"/>
      <c r="R278" s="75"/>
      <c r="S278" s="75" t="e">
        <f>#REF!*N278</f>
        <v>#REF!</v>
      </c>
      <c r="T278" s="76"/>
      <c r="U278" s="76"/>
      <c r="V278" s="76"/>
      <c r="W278" s="76" t="e">
        <f>S278*Sheet2!$C$4</f>
        <v>#REF!</v>
      </c>
      <c r="X278" s="133" t="e">
        <f t="shared" si="42"/>
        <v>#REF!</v>
      </c>
      <c r="Y278" s="133" t="e">
        <f t="shared" si="43"/>
        <v>#REF!</v>
      </c>
      <c r="Z278" s="133">
        <v>17</v>
      </c>
      <c r="AA278" s="133">
        <f t="shared" si="44"/>
        <v>0</v>
      </c>
      <c r="AB278" s="133" t="e">
        <f t="shared" ref="AB278:AB285" si="45">WORKDAY(AA278,X278)</f>
        <v>#REF!</v>
      </c>
      <c r="AC278" s="133"/>
    </row>
    <row r="279" spans="1:29" s="135" customFormat="1" ht="15" hidden="1" customHeight="1" outlineLevel="3" x14ac:dyDescent="0.35">
      <c r="A279" s="71">
        <f t="shared" si="41"/>
        <v>266</v>
      </c>
      <c r="B279" s="133"/>
      <c r="C279" s="133"/>
      <c r="D279" s="133"/>
      <c r="E279" s="133" t="s">
        <v>4076</v>
      </c>
      <c r="F279" s="198" t="s">
        <v>4123</v>
      </c>
      <c r="G279" s="198"/>
      <c r="H279" s="133" t="str">
        <f>CONCATENATE("               ",F279)</f>
        <v xml:space="preserve">               Conduct Review and Approve Non-Functional Test Cases Plan Meeting</v>
      </c>
      <c r="I279" s="133" t="s">
        <v>1157</v>
      </c>
      <c r="J279" s="134">
        <f>LEN(TRIM(I279))-LEN(SUBSTITUTE(TRIM(I279),",",""))+1</f>
        <v>4</v>
      </c>
      <c r="K279" s="74"/>
      <c r="L279" s="74"/>
      <c r="M279" s="74"/>
      <c r="N279" s="74">
        <v>0.38</v>
      </c>
      <c r="O279" s="74"/>
      <c r="P279" s="75"/>
      <c r="Q279" s="75"/>
      <c r="R279" s="75"/>
      <c r="S279" s="75" t="e">
        <f>#REF!*N279</f>
        <v>#REF!</v>
      </c>
      <c r="T279" s="76"/>
      <c r="U279" s="76"/>
      <c r="V279" s="76"/>
      <c r="W279" s="76" t="e">
        <f>S279*Sheet2!$C$4</f>
        <v>#REF!</v>
      </c>
      <c r="X279" s="133" t="e">
        <f t="shared" si="42"/>
        <v>#REF!</v>
      </c>
      <c r="Y279" s="133" t="e">
        <f t="shared" si="43"/>
        <v>#REF!</v>
      </c>
      <c r="Z279" s="133">
        <v>18</v>
      </c>
      <c r="AA279" s="133">
        <f t="shared" si="44"/>
        <v>0</v>
      </c>
      <c r="AB279" s="133" t="e">
        <f t="shared" si="45"/>
        <v>#REF!</v>
      </c>
      <c r="AC279" s="133"/>
    </row>
    <row r="280" spans="1:29" s="135" customFormat="1" ht="15" hidden="1" customHeight="1" outlineLevel="3" x14ac:dyDescent="0.35">
      <c r="A280" s="71">
        <f t="shared" si="41"/>
        <v>267</v>
      </c>
      <c r="B280" s="133"/>
      <c r="C280" s="133"/>
      <c r="D280" s="133"/>
      <c r="E280" s="133" t="s">
        <v>4077</v>
      </c>
      <c r="F280" s="198" t="s">
        <v>4124</v>
      </c>
      <c r="G280" s="198"/>
      <c r="H280" s="133" t="str">
        <f>CONCATENATE("               ",F280)</f>
        <v xml:space="preserve">               Review and Log Non-Functional Test Cases Feedback</v>
      </c>
      <c r="I280" s="133" t="s">
        <v>1157</v>
      </c>
      <c r="J280" s="134">
        <f>LEN(TRIM(I280))-LEN(SUBSTITUTE(TRIM(I280),",",""))+1</f>
        <v>4</v>
      </c>
      <c r="K280" s="74"/>
      <c r="L280" s="74"/>
      <c r="M280" s="74"/>
      <c r="N280" s="74">
        <v>0.48</v>
      </c>
      <c r="O280" s="74"/>
      <c r="P280" s="75"/>
      <c r="Q280" s="75"/>
      <c r="R280" s="75"/>
      <c r="S280" s="75" t="e">
        <f>#REF!*N280</f>
        <v>#REF!</v>
      </c>
      <c r="T280" s="76"/>
      <c r="U280" s="76"/>
      <c r="V280" s="76"/>
      <c r="W280" s="76" t="e">
        <f>S280*Sheet2!$C$4</f>
        <v>#REF!</v>
      </c>
      <c r="X280" s="133" t="e">
        <f t="shared" si="42"/>
        <v>#REF!</v>
      </c>
      <c r="Y280" s="133" t="e">
        <f t="shared" si="43"/>
        <v>#REF!</v>
      </c>
      <c r="Z280" s="133">
        <v>19</v>
      </c>
      <c r="AA280" s="133">
        <f t="shared" si="44"/>
        <v>0</v>
      </c>
      <c r="AB280" s="133" t="e">
        <f t="shared" si="45"/>
        <v>#REF!</v>
      </c>
      <c r="AC280" s="133"/>
    </row>
    <row r="281" spans="1:29" s="135" customFormat="1" ht="15" hidden="1" customHeight="1" outlineLevel="2" x14ac:dyDescent="0.35">
      <c r="A281" s="71">
        <f t="shared" si="41"/>
        <v>268</v>
      </c>
      <c r="B281" s="133"/>
      <c r="C281" s="133"/>
      <c r="D281" s="133" t="s">
        <v>4073</v>
      </c>
      <c r="E281" s="198" t="s">
        <v>4125</v>
      </c>
      <c r="F281" s="198"/>
      <c r="G281" s="198"/>
      <c r="H281" s="133" t="str">
        <f>CONCATENATE("          ",E281)</f>
        <v xml:space="preserve">          Analyze Non-Functional Test Cases Verification Results</v>
      </c>
      <c r="I281" s="133"/>
      <c r="J281" s="134"/>
      <c r="K281" s="74"/>
      <c r="L281" s="74"/>
      <c r="M281" s="74">
        <v>0.6</v>
      </c>
      <c r="N281" s="74">
        <f>SUM(N282:N285)</f>
        <v>1</v>
      </c>
      <c r="O281" s="74"/>
      <c r="P281" s="75"/>
      <c r="Q281" s="75"/>
      <c r="R281" s="75" t="e">
        <f>(#REF!*M281)</f>
        <v>#REF!</v>
      </c>
      <c r="S281" s="75"/>
      <c r="T281" s="76"/>
      <c r="U281" s="76"/>
      <c r="V281" s="76" t="e">
        <f>R281*Sheet2!$C$4</f>
        <v>#REF!</v>
      </c>
      <c r="W281" s="76"/>
      <c r="X281" s="133" t="e">
        <f t="shared" si="42"/>
        <v>#REF!</v>
      </c>
      <c r="Y281" s="133" t="e">
        <f t="shared" si="43"/>
        <v>#REF!</v>
      </c>
      <c r="Z281" s="133">
        <v>15</v>
      </c>
      <c r="AA281" s="133">
        <f t="shared" si="44"/>
        <v>0</v>
      </c>
      <c r="AB281" s="133" t="e">
        <f t="shared" si="45"/>
        <v>#REF!</v>
      </c>
      <c r="AC281" s="133"/>
    </row>
    <row r="282" spans="1:29" s="135" customFormat="1" ht="15" hidden="1" customHeight="1" outlineLevel="3" x14ac:dyDescent="0.35">
      <c r="A282" s="71">
        <f t="shared" si="41"/>
        <v>269</v>
      </c>
      <c r="B282" s="133"/>
      <c r="C282" s="133"/>
      <c r="D282" s="133"/>
      <c r="E282" s="133" t="s">
        <v>4078</v>
      </c>
      <c r="F282" s="198" t="s">
        <v>4115</v>
      </c>
      <c r="G282" s="198"/>
      <c r="H282" s="133" t="str">
        <f>CONCATENATE("               ",F282)</f>
        <v xml:space="preserve">               Resolve Non-Functional Test Cases Feedback</v>
      </c>
      <c r="I282" s="133"/>
      <c r="J282" s="134">
        <f>LEN(TRIM(I282))-LEN(SUBSTITUTE(TRIM(I282),",",""))+1</f>
        <v>1</v>
      </c>
      <c r="K282" s="74"/>
      <c r="L282" s="74"/>
      <c r="M282" s="74"/>
      <c r="N282" s="74">
        <v>0.5</v>
      </c>
      <c r="O282" s="74"/>
      <c r="P282" s="75"/>
      <c r="Q282" s="75"/>
      <c r="R282" s="75"/>
      <c r="S282" s="75" t="e">
        <f>#REF!*N282</f>
        <v>#REF!</v>
      </c>
      <c r="T282" s="76"/>
      <c r="U282" s="76"/>
      <c r="V282" s="76"/>
      <c r="W282" s="76" t="e">
        <f>S282*Sheet2!$C$4</f>
        <v>#REF!</v>
      </c>
      <c r="X282" s="133" t="e">
        <f t="shared" si="42"/>
        <v>#REF!</v>
      </c>
      <c r="Y282" s="133" t="e">
        <f t="shared" si="43"/>
        <v>#REF!</v>
      </c>
      <c r="Z282" s="133"/>
      <c r="AA282" s="133">
        <f t="shared" si="44"/>
        <v>0</v>
      </c>
      <c r="AB282" s="133" t="e">
        <f t="shared" si="45"/>
        <v>#REF!</v>
      </c>
      <c r="AC282" s="133"/>
    </row>
    <row r="283" spans="1:29" s="135" customFormat="1" ht="15" hidden="1" customHeight="1" outlineLevel="3" x14ac:dyDescent="0.35">
      <c r="A283" s="71">
        <f t="shared" si="41"/>
        <v>270</v>
      </c>
      <c r="B283" s="133"/>
      <c r="C283" s="133"/>
      <c r="D283" s="133"/>
      <c r="E283" s="133" t="s">
        <v>4079</v>
      </c>
      <c r="F283" s="198" t="s">
        <v>4126</v>
      </c>
      <c r="G283" s="198"/>
      <c r="H283" s="133" t="str">
        <f>CONCATENATE("               ",F283)</f>
        <v xml:space="preserve">               Verify Closure of Non-Functional Test Cases Feedback</v>
      </c>
      <c r="I283" s="133"/>
      <c r="J283" s="134">
        <f>LEN(TRIM(I283))-LEN(SUBSTITUTE(TRIM(I283),",",""))+1</f>
        <v>1</v>
      </c>
      <c r="K283" s="74"/>
      <c r="L283" s="74"/>
      <c r="M283" s="74"/>
      <c r="N283" s="74">
        <v>0.3</v>
      </c>
      <c r="O283" s="74"/>
      <c r="P283" s="75"/>
      <c r="Q283" s="75"/>
      <c r="R283" s="75"/>
      <c r="S283" s="75" t="e">
        <f>#REF!*N283</f>
        <v>#REF!</v>
      </c>
      <c r="T283" s="76"/>
      <c r="U283" s="76"/>
      <c r="V283" s="76"/>
      <c r="W283" s="76" t="e">
        <f>S283*Sheet2!$C$4</f>
        <v>#REF!</v>
      </c>
      <c r="X283" s="133" t="e">
        <f t="shared" si="42"/>
        <v>#REF!</v>
      </c>
      <c r="Y283" s="133" t="e">
        <f t="shared" si="43"/>
        <v>#REF!</v>
      </c>
      <c r="Z283" s="133">
        <v>22</v>
      </c>
      <c r="AA283" s="133">
        <f t="shared" si="44"/>
        <v>0</v>
      </c>
      <c r="AB283" s="133" t="e">
        <f t="shared" si="45"/>
        <v>#REF!</v>
      </c>
      <c r="AC283" s="133"/>
    </row>
    <row r="284" spans="1:29" s="135" customFormat="1" ht="15" hidden="1" customHeight="1" outlineLevel="3" x14ac:dyDescent="0.35">
      <c r="A284" s="71">
        <f t="shared" si="41"/>
        <v>271</v>
      </c>
      <c r="B284" s="133"/>
      <c r="C284" s="133"/>
      <c r="D284" s="133"/>
      <c r="E284" s="133" t="s">
        <v>4080</v>
      </c>
      <c r="F284" s="198" t="s">
        <v>4118</v>
      </c>
      <c r="G284" s="198"/>
      <c r="H284" s="133" t="str">
        <f>CONCATENATE("               ",F284)</f>
        <v xml:space="preserve">               Document and Communicate Non-Functional Test Cases Review Results</v>
      </c>
      <c r="I284" s="133"/>
      <c r="J284" s="134">
        <f>LEN(TRIM(I284))-LEN(SUBSTITUTE(TRIM(I284),",",""))+1</f>
        <v>1</v>
      </c>
      <c r="K284" s="74"/>
      <c r="L284" s="74"/>
      <c r="M284" s="74"/>
      <c r="N284" s="74">
        <v>0.1</v>
      </c>
      <c r="O284" s="74"/>
      <c r="P284" s="75"/>
      <c r="Q284" s="75"/>
      <c r="R284" s="75"/>
      <c r="S284" s="75" t="e">
        <f>#REF!*N284</f>
        <v>#REF!</v>
      </c>
      <c r="T284" s="76"/>
      <c r="U284" s="76"/>
      <c r="V284" s="76"/>
      <c r="W284" s="76" t="e">
        <f>S284*Sheet2!$C$4</f>
        <v>#REF!</v>
      </c>
      <c r="X284" s="133" t="e">
        <f t="shared" si="42"/>
        <v>#REF!</v>
      </c>
      <c r="Y284" s="133" t="e">
        <f t="shared" si="43"/>
        <v>#REF!</v>
      </c>
      <c r="Z284" s="133">
        <v>23</v>
      </c>
      <c r="AA284" s="133">
        <f t="shared" si="44"/>
        <v>0</v>
      </c>
      <c r="AB284" s="133" t="e">
        <f t="shared" si="45"/>
        <v>#REF!</v>
      </c>
      <c r="AC284" s="133"/>
    </row>
    <row r="285" spans="1:29" s="135" customFormat="1" ht="15" hidden="1" customHeight="1" outlineLevel="3" x14ac:dyDescent="0.35">
      <c r="A285" s="71">
        <f t="shared" si="41"/>
        <v>272</v>
      </c>
      <c r="B285" s="133"/>
      <c r="C285" s="133"/>
      <c r="D285" s="133"/>
      <c r="E285" s="133" t="s">
        <v>4081</v>
      </c>
      <c r="F285" s="198" t="s">
        <v>4127</v>
      </c>
      <c r="G285" s="198"/>
      <c r="H285" s="133" t="str">
        <f>CONCATENATE("               ",F285)</f>
        <v xml:space="preserve">               Obtain Approval and Non-Functional Test Cases</v>
      </c>
      <c r="I285" s="133"/>
      <c r="J285" s="134">
        <f>LEN(TRIM(I285))-LEN(SUBSTITUTE(TRIM(I285),",",""))+1</f>
        <v>1</v>
      </c>
      <c r="K285" s="74"/>
      <c r="L285" s="74"/>
      <c r="M285" s="74"/>
      <c r="N285" s="74">
        <v>0.1</v>
      </c>
      <c r="O285" s="74"/>
      <c r="P285" s="75"/>
      <c r="Q285" s="75"/>
      <c r="R285" s="75"/>
      <c r="S285" s="75" t="e">
        <f>#REF!*N285</f>
        <v>#REF!</v>
      </c>
      <c r="T285" s="76"/>
      <c r="U285" s="76"/>
      <c r="V285" s="76"/>
      <c r="W285" s="76" t="e">
        <f>S285*Sheet2!$C$4</f>
        <v>#REF!</v>
      </c>
      <c r="X285" s="133" t="e">
        <f t="shared" si="42"/>
        <v>#REF!</v>
      </c>
      <c r="Y285" s="133" t="e">
        <f t="shared" si="43"/>
        <v>#REF!</v>
      </c>
      <c r="Z285" s="133">
        <v>24</v>
      </c>
      <c r="AA285" s="133">
        <f t="shared" si="44"/>
        <v>0</v>
      </c>
      <c r="AB285" s="133" t="e">
        <f t="shared" si="45"/>
        <v>#REF!</v>
      </c>
      <c r="AC285" s="133"/>
    </row>
    <row r="286" spans="1:29" s="135" customFormat="1" ht="15" hidden="1" customHeight="1" outlineLevel="1" x14ac:dyDescent="0.35">
      <c r="A286" s="71">
        <f t="shared" si="41"/>
        <v>273</v>
      </c>
      <c r="B286" s="133"/>
      <c r="C286" s="133" t="s">
        <v>745</v>
      </c>
      <c r="D286" s="198" t="s">
        <v>4205</v>
      </c>
      <c r="E286" s="198"/>
      <c r="F286" s="198"/>
      <c r="G286" s="198"/>
      <c r="H286" s="133"/>
      <c r="I286" s="133"/>
      <c r="J286" s="134"/>
      <c r="K286" s="74"/>
      <c r="L286" s="74"/>
      <c r="M286" s="74">
        <v>0.3</v>
      </c>
      <c r="N286" s="74"/>
      <c r="O286" s="74"/>
      <c r="P286" s="75"/>
      <c r="Q286" s="75"/>
      <c r="R286" s="75">
        <f>($Q$387*M286)</f>
        <v>0</v>
      </c>
      <c r="S286" s="75"/>
      <c r="T286" s="76"/>
      <c r="U286" s="76"/>
      <c r="V286" s="76"/>
      <c r="W286" s="76"/>
      <c r="X286" s="133">
        <f t="shared" si="42"/>
        <v>0</v>
      </c>
      <c r="Y286" s="133">
        <f t="shared" si="43"/>
        <v>0</v>
      </c>
      <c r="Z286" s="133"/>
      <c r="AA286" s="133">
        <f t="shared" si="44"/>
        <v>0</v>
      </c>
      <c r="AB286" s="133" t="e">
        <f>#REF!</f>
        <v>#REF!</v>
      </c>
      <c r="AC286" s="133"/>
    </row>
    <row r="287" spans="1:29" s="135" customFormat="1" ht="15" hidden="1" customHeight="1" outlineLevel="2" x14ac:dyDescent="0.35">
      <c r="A287" s="71">
        <f t="shared" si="41"/>
        <v>274</v>
      </c>
      <c r="B287" s="133"/>
      <c r="C287" s="133"/>
      <c r="D287" s="133" t="s">
        <v>747</v>
      </c>
      <c r="E287" s="198" t="s">
        <v>3473</v>
      </c>
      <c r="F287" s="198"/>
      <c r="G287" s="198"/>
      <c r="H287" s="133"/>
      <c r="I287" s="133"/>
      <c r="J287" s="134"/>
      <c r="K287" s="74"/>
      <c r="L287" s="74"/>
      <c r="M287" s="74"/>
      <c r="N287" s="74"/>
      <c r="O287" s="74"/>
      <c r="P287" s="75"/>
      <c r="Q287" s="75"/>
      <c r="R287" s="75">
        <f>($Q$387*M287)</f>
        <v>0</v>
      </c>
      <c r="S287" s="75"/>
      <c r="T287" s="76"/>
      <c r="U287" s="76"/>
      <c r="V287" s="76"/>
      <c r="W287" s="76"/>
      <c r="X287" s="133">
        <f t="shared" si="42"/>
        <v>0</v>
      </c>
      <c r="Y287" s="133">
        <f t="shared" si="43"/>
        <v>0</v>
      </c>
      <c r="Z287" s="133"/>
      <c r="AA287" s="133">
        <f t="shared" si="44"/>
        <v>0</v>
      </c>
      <c r="AB287" s="133" t="e">
        <f>#REF!</f>
        <v>#REF!</v>
      </c>
      <c r="AC287" s="133"/>
    </row>
    <row r="288" spans="1:29" s="135" customFormat="1" ht="15" hidden="1" customHeight="1" outlineLevel="2" x14ac:dyDescent="0.35">
      <c r="A288" s="71">
        <f t="shared" si="41"/>
        <v>275</v>
      </c>
      <c r="B288" s="133"/>
      <c r="C288" s="133"/>
      <c r="D288" s="133" t="s">
        <v>747</v>
      </c>
      <c r="E288" s="198" t="s">
        <v>3474</v>
      </c>
      <c r="F288" s="198"/>
      <c r="G288" s="198"/>
      <c r="H288" s="133"/>
      <c r="I288" s="133"/>
      <c r="J288" s="134"/>
      <c r="K288" s="74"/>
      <c r="L288" s="74"/>
      <c r="M288" s="74"/>
      <c r="N288" s="74"/>
      <c r="O288" s="74"/>
      <c r="P288" s="75"/>
      <c r="Q288" s="75"/>
      <c r="R288" s="75">
        <f>($Q$387*M288)</f>
        <v>0</v>
      </c>
      <c r="S288" s="75"/>
      <c r="T288" s="76"/>
      <c r="U288" s="76"/>
      <c r="V288" s="76"/>
      <c r="W288" s="76"/>
      <c r="X288" s="133">
        <f t="shared" si="42"/>
        <v>0</v>
      </c>
      <c r="Y288" s="133">
        <f t="shared" si="43"/>
        <v>0</v>
      </c>
      <c r="Z288" s="133"/>
      <c r="AA288" s="133">
        <f t="shared" si="44"/>
        <v>0</v>
      </c>
      <c r="AB288" s="133" t="e">
        <f>#REF!</f>
        <v>#REF!</v>
      </c>
      <c r="AC288" s="133"/>
    </row>
    <row r="289" spans="1:29" s="135" customFormat="1" ht="15" hidden="1" customHeight="1" outlineLevel="2" x14ac:dyDescent="0.35">
      <c r="A289" s="71">
        <f t="shared" si="41"/>
        <v>276</v>
      </c>
      <c r="B289" s="133"/>
      <c r="C289" s="133"/>
      <c r="D289" s="133" t="s">
        <v>747</v>
      </c>
      <c r="E289" s="198" t="s">
        <v>3475</v>
      </c>
      <c r="F289" s="198"/>
      <c r="G289" s="198"/>
      <c r="H289" s="133"/>
      <c r="I289" s="133"/>
      <c r="J289" s="134"/>
      <c r="K289" s="74"/>
      <c r="L289" s="74"/>
      <c r="M289" s="74"/>
      <c r="N289" s="74"/>
      <c r="O289" s="74"/>
      <c r="P289" s="75"/>
      <c r="Q289" s="75"/>
      <c r="R289" s="75">
        <f>($Q$387*M289)</f>
        <v>0</v>
      </c>
      <c r="S289" s="75"/>
      <c r="T289" s="76"/>
      <c r="U289" s="76"/>
      <c r="V289" s="76"/>
      <c r="W289" s="76"/>
      <c r="X289" s="133">
        <f t="shared" si="42"/>
        <v>0</v>
      </c>
      <c r="Y289" s="133">
        <f t="shared" si="43"/>
        <v>0</v>
      </c>
      <c r="Z289" s="133"/>
      <c r="AA289" s="133">
        <f t="shared" si="44"/>
        <v>0</v>
      </c>
      <c r="AB289" s="133" t="e">
        <f>#REF!</f>
        <v>#REF!</v>
      </c>
      <c r="AC289" s="133"/>
    </row>
    <row r="290" spans="1:29" s="135" customFormat="1" ht="15" hidden="1" customHeight="1" outlineLevel="2" x14ac:dyDescent="0.35">
      <c r="A290" s="71">
        <f t="shared" si="41"/>
        <v>277</v>
      </c>
      <c r="B290" s="133"/>
      <c r="C290" s="133"/>
      <c r="D290" s="133" t="s">
        <v>747</v>
      </c>
      <c r="E290" s="198" t="s">
        <v>4129</v>
      </c>
      <c r="F290" s="198"/>
      <c r="G290" s="198"/>
      <c r="H290" s="133"/>
      <c r="I290" s="133"/>
      <c r="J290" s="134"/>
      <c r="K290" s="74"/>
      <c r="L290" s="74"/>
      <c r="M290" s="74"/>
      <c r="N290" s="74"/>
      <c r="O290" s="74"/>
      <c r="P290" s="75"/>
      <c r="Q290" s="75"/>
      <c r="R290" s="75">
        <f>($Q$387*M290)</f>
        <v>0</v>
      </c>
      <c r="S290" s="75"/>
      <c r="T290" s="76"/>
      <c r="U290" s="76"/>
      <c r="V290" s="76"/>
      <c r="W290" s="76"/>
      <c r="X290" s="133">
        <f t="shared" si="42"/>
        <v>0</v>
      </c>
      <c r="Y290" s="133">
        <f t="shared" si="43"/>
        <v>0</v>
      </c>
      <c r="Z290" s="133"/>
      <c r="AA290" s="133">
        <f t="shared" si="44"/>
        <v>0</v>
      </c>
      <c r="AB290" s="133" t="e">
        <f>#REF!</f>
        <v>#REF!</v>
      </c>
      <c r="AC290" s="133"/>
    </row>
    <row r="291" spans="1:29" s="135" customFormat="1" ht="15" hidden="1" customHeight="1" outlineLevel="1" x14ac:dyDescent="0.35">
      <c r="A291" s="71">
        <f t="shared" si="41"/>
        <v>278</v>
      </c>
      <c r="B291" s="133"/>
      <c r="C291" s="133" t="s">
        <v>4151</v>
      </c>
      <c r="D291" s="198" t="s">
        <v>4147</v>
      </c>
      <c r="E291" s="198"/>
      <c r="F291" s="198"/>
      <c r="G291" s="198"/>
      <c r="H291" s="133"/>
      <c r="I291" s="133"/>
      <c r="J291" s="134"/>
      <c r="K291" s="74"/>
      <c r="L291" s="74">
        <v>5.4899999999999997E-2</v>
      </c>
      <c r="M291" s="74">
        <f>SUM(M292:M303)</f>
        <v>1</v>
      </c>
      <c r="N291" s="74"/>
      <c r="O291" s="74"/>
      <c r="P291" s="75"/>
      <c r="Q291" s="75" t="e">
        <f>(#REF!*L291)</f>
        <v>#REF!</v>
      </c>
      <c r="R291" s="75"/>
      <c r="S291" s="75"/>
      <c r="T291" s="76"/>
      <c r="U291" s="76" t="e">
        <f>Q291*Sheet2!$C$4</f>
        <v>#REF!</v>
      </c>
      <c r="V291" s="76"/>
      <c r="W291" s="76"/>
      <c r="X291" s="133" t="e">
        <f t="shared" si="42"/>
        <v>#REF!</v>
      </c>
      <c r="Y291" s="133" t="e">
        <f t="shared" si="43"/>
        <v>#REF!</v>
      </c>
      <c r="Z291" s="133">
        <v>69</v>
      </c>
      <c r="AA291" s="133">
        <f t="shared" si="44"/>
        <v>0</v>
      </c>
      <c r="AB291" s="133" t="e">
        <f>(WORKDAY(AA291,Y291))</f>
        <v>#REF!</v>
      </c>
      <c r="AC291" s="133"/>
    </row>
    <row r="292" spans="1:29" s="135" customFormat="1" ht="15" hidden="1" customHeight="1" outlineLevel="2" x14ac:dyDescent="0.35">
      <c r="A292" s="71">
        <f t="shared" si="41"/>
        <v>279</v>
      </c>
      <c r="B292" s="133"/>
      <c r="C292" s="133"/>
      <c r="D292" s="133" t="s">
        <v>4061</v>
      </c>
      <c r="E292" s="198" t="s">
        <v>4206</v>
      </c>
      <c r="F292" s="198"/>
      <c r="G292" s="198"/>
      <c r="H292" s="133" t="str">
        <f>CONCATENATE("          ",E292)</f>
        <v xml:space="preserve">          Prepare for System Test Plan Peer Review</v>
      </c>
      <c r="I292" s="133"/>
      <c r="J292" s="134"/>
      <c r="K292" s="74"/>
      <c r="L292" s="74"/>
      <c r="M292" s="74">
        <v>0.35</v>
      </c>
      <c r="N292" s="74">
        <f>SUM(N293:N295)</f>
        <v>1</v>
      </c>
      <c r="O292" s="74"/>
      <c r="P292" s="75"/>
      <c r="Q292" s="75"/>
      <c r="R292" s="75" t="e">
        <f>#REF!*M292</f>
        <v>#REF!</v>
      </c>
      <c r="S292" s="75"/>
      <c r="T292" s="76"/>
      <c r="U292" s="76"/>
      <c r="V292" s="76" t="e">
        <f>#REF!*Sheet2!$C$4</f>
        <v>#REF!</v>
      </c>
      <c r="W292" s="76"/>
      <c r="X292" s="133"/>
      <c r="Y292" s="133"/>
      <c r="Z292" s="133"/>
      <c r="AA292" s="133">
        <f t="shared" si="44"/>
        <v>0</v>
      </c>
      <c r="AB292" s="133">
        <f>(WORKDAY(AA292,Y292))</f>
        <v>0</v>
      </c>
      <c r="AC292" s="133"/>
    </row>
    <row r="293" spans="1:29" s="135" customFormat="1" ht="15" hidden="1" customHeight="1" outlineLevel="3" x14ac:dyDescent="0.35">
      <c r="A293" s="71">
        <f t="shared" si="41"/>
        <v>280</v>
      </c>
      <c r="B293" s="133"/>
      <c r="C293" s="133"/>
      <c r="D293" s="133"/>
      <c r="E293" s="133" t="s">
        <v>4064</v>
      </c>
      <c r="F293" s="198" t="s">
        <v>4130</v>
      </c>
      <c r="G293" s="198"/>
      <c r="H293" s="133"/>
      <c r="I293" s="133"/>
      <c r="J293" s="134"/>
      <c r="K293" s="74"/>
      <c r="L293" s="74"/>
      <c r="M293" s="74"/>
      <c r="N293" s="74">
        <v>0.1</v>
      </c>
      <c r="O293" s="74"/>
      <c r="P293" s="75"/>
      <c r="Q293" s="75"/>
      <c r="R293" s="75"/>
      <c r="S293" s="75" t="e">
        <f>#REF!*N293</f>
        <v>#REF!</v>
      </c>
      <c r="T293" s="76"/>
      <c r="U293" s="76"/>
      <c r="V293" s="76"/>
      <c r="W293" s="76"/>
      <c r="X293" s="133" t="e">
        <f>IF(ISBLANK(P293),IF(ISBLANK(Q293),IF(ISBLANK(R293),IF(ISBLANK(S293),"Error",S293),R293),Q293),P293)/6</f>
        <v>#REF!</v>
      </c>
      <c r="Y293" s="133" t="e">
        <f>ROUNDUP(X293,1)</f>
        <v>#REF!</v>
      </c>
      <c r="Z293" s="133"/>
      <c r="AA293" s="133">
        <f t="shared" si="44"/>
        <v>0</v>
      </c>
      <c r="AB293" s="133"/>
      <c r="AC293" s="133"/>
    </row>
    <row r="294" spans="1:29" s="135" customFormat="1" ht="15" hidden="1" customHeight="1" outlineLevel="3" x14ac:dyDescent="0.35">
      <c r="A294" s="71">
        <f t="shared" si="41"/>
        <v>281</v>
      </c>
      <c r="B294" s="133"/>
      <c r="C294" s="133"/>
      <c r="D294" s="133"/>
      <c r="E294" s="133" t="s">
        <v>4065</v>
      </c>
      <c r="F294" s="198" t="s">
        <v>4131</v>
      </c>
      <c r="G294" s="198"/>
      <c r="H294" s="133" t="str">
        <f>CONCATENATE("               ",F294)</f>
        <v xml:space="preserve">               Check Draft System Test Plan</v>
      </c>
      <c r="I294" s="133" t="s">
        <v>1129</v>
      </c>
      <c r="J294" s="134">
        <f>LEN(TRIM(I294))-LEN(SUBSTITUTE(TRIM(I294),",",""))+1</f>
        <v>1</v>
      </c>
      <c r="K294" s="74"/>
      <c r="L294" s="74"/>
      <c r="M294" s="74"/>
      <c r="N294" s="74">
        <v>0.8</v>
      </c>
      <c r="O294" s="74"/>
      <c r="P294" s="75"/>
      <c r="Q294" s="75"/>
      <c r="R294" s="75"/>
      <c r="S294" s="75" t="e">
        <f>#REF!*N294</f>
        <v>#REF!</v>
      </c>
      <c r="T294" s="76"/>
      <c r="U294" s="76"/>
      <c r="V294" s="76"/>
      <c r="W294" s="76" t="e">
        <f>#REF!*Sheet2!$C$4</f>
        <v>#REF!</v>
      </c>
      <c r="X294" s="133" t="e">
        <f>IF(ISBLANK(P294),IF(ISBLANK(Q294),IF(ISBLANK(R294),IF(ISBLANK(S294),"Error",S294),R294),Q294),P294)/6</f>
        <v>#REF!</v>
      </c>
      <c r="Y294" s="133" t="e">
        <f>ROUNDUP(X294,1)</f>
        <v>#REF!</v>
      </c>
      <c r="Z294" s="133"/>
      <c r="AA294" s="133">
        <f t="shared" si="44"/>
        <v>0</v>
      </c>
      <c r="AB294" s="133" t="e">
        <f>(WORKDAY(AA294,Y294))</f>
        <v>#REF!</v>
      </c>
      <c r="AC294" s="133"/>
    </row>
    <row r="295" spans="1:29" s="135" customFormat="1" ht="15" hidden="1" customHeight="1" outlineLevel="3" x14ac:dyDescent="0.35">
      <c r="A295" s="71">
        <f t="shared" si="41"/>
        <v>282</v>
      </c>
      <c r="B295" s="133"/>
      <c r="C295" s="133"/>
      <c r="D295" s="133"/>
      <c r="E295" s="133" t="s">
        <v>4066</v>
      </c>
      <c r="F295" s="198" t="s">
        <v>4132</v>
      </c>
      <c r="G295" s="198"/>
      <c r="H295" s="133" t="str">
        <f>CONCATENATE("               ",F295)</f>
        <v xml:space="preserve">               Schedule System Test Plan Peer Review Meeting</v>
      </c>
      <c r="I295" s="133"/>
      <c r="J295" s="134">
        <f>LEN(TRIM(I295))-LEN(SUBSTITUTE(TRIM(I295),",",""))+1</f>
        <v>1</v>
      </c>
      <c r="K295" s="74"/>
      <c r="L295" s="74"/>
      <c r="M295" s="74"/>
      <c r="N295" s="74">
        <v>0.1</v>
      </c>
      <c r="O295" s="74"/>
      <c r="P295" s="75"/>
      <c r="Q295" s="75"/>
      <c r="R295" s="75"/>
      <c r="S295" s="75" t="e">
        <f>#REF!*N295</f>
        <v>#REF!</v>
      </c>
      <c r="T295" s="76"/>
      <c r="U295" s="76"/>
      <c r="V295" s="76"/>
      <c r="W295" s="76"/>
      <c r="X295" s="133" t="e">
        <f>IF(ISBLANK(P295),IF(ISBLANK(Q295),IF(ISBLANK(R295),IF(ISBLANK(S295),"Error",S295),R295),Q295),P295)/6</f>
        <v>#REF!</v>
      </c>
      <c r="Y295" s="133" t="e">
        <f>ROUNDUP(X295,1)</f>
        <v>#REF!</v>
      </c>
      <c r="Z295" s="133"/>
      <c r="AA295" s="133">
        <f t="shared" si="44"/>
        <v>0</v>
      </c>
      <c r="AB295" s="133"/>
      <c r="AC295" s="133"/>
    </row>
    <row r="296" spans="1:29" s="135" customFormat="1" ht="15" hidden="1" customHeight="1" outlineLevel="2" x14ac:dyDescent="0.35">
      <c r="A296" s="71">
        <f t="shared" si="41"/>
        <v>283</v>
      </c>
      <c r="B296" s="133"/>
      <c r="C296" s="133"/>
      <c r="D296" s="133" t="s">
        <v>4062</v>
      </c>
      <c r="E296" s="198" t="s">
        <v>4133</v>
      </c>
      <c r="F296" s="198"/>
      <c r="G296" s="198"/>
      <c r="H296" s="133" t="str">
        <f>CONCATENATE("          ",E296)</f>
        <v xml:space="preserve">          Conduct System Test Plan Peer Review</v>
      </c>
      <c r="I296" s="133"/>
      <c r="J296" s="134"/>
      <c r="K296" s="74"/>
      <c r="L296" s="74"/>
      <c r="M296" s="74">
        <v>0.2</v>
      </c>
      <c r="N296" s="74">
        <f>SUM(N297:N298)</f>
        <v>1</v>
      </c>
      <c r="O296" s="74"/>
      <c r="P296" s="75"/>
      <c r="Q296" s="75"/>
      <c r="R296" s="75" t="e">
        <f>#REF!*M296</f>
        <v>#REF!</v>
      </c>
      <c r="S296" s="75"/>
      <c r="T296" s="76"/>
      <c r="U296" s="76"/>
      <c r="V296" s="76" t="e">
        <f>R296*Sheet2!$C$4</f>
        <v>#REF!</v>
      </c>
      <c r="W296" s="76"/>
      <c r="X296" s="133"/>
      <c r="Y296" s="133"/>
      <c r="Z296" s="133">
        <v>4</v>
      </c>
      <c r="AA296" s="133">
        <f t="shared" si="44"/>
        <v>0</v>
      </c>
      <c r="AB296" s="133">
        <f>(WORKDAY(AA296,Y296))</f>
        <v>0</v>
      </c>
      <c r="AC296" s="133"/>
    </row>
    <row r="297" spans="1:29" s="135" customFormat="1" ht="15" hidden="1" customHeight="1" outlineLevel="3" x14ac:dyDescent="0.35">
      <c r="A297" s="71">
        <f t="shared" si="41"/>
        <v>284</v>
      </c>
      <c r="B297" s="133"/>
      <c r="C297" s="133"/>
      <c r="D297" s="133"/>
      <c r="E297" s="133" t="s">
        <v>4067</v>
      </c>
      <c r="F297" s="198" t="s">
        <v>4134</v>
      </c>
      <c r="G297" s="198"/>
      <c r="H297" s="133" t="str">
        <f>CONCATENATE("               ",F297)</f>
        <v xml:space="preserve">               Conduct System Test Plan Review Meeting</v>
      </c>
      <c r="I297" s="133"/>
      <c r="J297" s="134">
        <f>LEN(TRIM(I297))-LEN(SUBSTITUTE(TRIM(I297),",",""))+1</f>
        <v>1</v>
      </c>
      <c r="K297" s="74"/>
      <c r="L297" s="74"/>
      <c r="M297" s="74"/>
      <c r="N297" s="74">
        <v>0.8</v>
      </c>
      <c r="O297" s="74"/>
      <c r="P297" s="75"/>
      <c r="Q297" s="75"/>
      <c r="R297" s="75"/>
      <c r="S297" s="75" t="e">
        <f>#REF!*N297</f>
        <v>#REF!</v>
      </c>
      <c r="T297" s="76"/>
      <c r="U297" s="76"/>
      <c r="V297" s="76"/>
      <c r="W297" s="76" t="e">
        <f>S297*Sheet2!$C$4</f>
        <v>#REF!</v>
      </c>
      <c r="X297" s="133" t="e">
        <f>IF(ISBLANK(P297),IF(ISBLANK(Q297),IF(ISBLANK(R297),IF(ISBLANK(S297),"Error",S297),R297),Q297),P297)/6</f>
        <v>#REF!</v>
      </c>
      <c r="Y297" s="133" t="e">
        <f>ROUNDUP(X297,1)</f>
        <v>#REF!</v>
      </c>
      <c r="Z297" s="133"/>
      <c r="AA297" s="133">
        <f t="shared" si="44"/>
        <v>0</v>
      </c>
      <c r="AB297" s="133" t="e">
        <f>(WORKDAY(AA297,Y297))</f>
        <v>#REF!</v>
      </c>
      <c r="AC297" s="133"/>
    </row>
    <row r="298" spans="1:29" s="135" customFormat="1" ht="15" hidden="1" customHeight="1" outlineLevel="3" x14ac:dyDescent="0.35">
      <c r="A298" s="71">
        <f t="shared" si="41"/>
        <v>285</v>
      </c>
      <c r="B298" s="133"/>
      <c r="C298" s="133"/>
      <c r="D298" s="133"/>
      <c r="E298" s="133" t="s">
        <v>4068</v>
      </c>
      <c r="F298" s="198" t="s">
        <v>4148</v>
      </c>
      <c r="G298" s="198"/>
      <c r="H298" s="133"/>
      <c r="I298" s="133"/>
      <c r="J298" s="134"/>
      <c r="K298" s="74"/>
      <c r="L298" s="74"/>
      <c r="M298" s="74"/>
      <c r="N298" s="74">
        <v>0.2</v>
      </c>
      <c r="O298" s="74"/>
      <c r="P298" s="75"/>
      <c r="Q298" s="75"/>
      <c r="R298" s="75"/>
      <c r="S298" s="75" t="e">
        <f>#REF!*N298</f>
        <v>#REF!</v>
      </c>
      <c r="T298" s="76"/>
      <c r="U298" s="76"/>
      <c r="V298" s="76"/>
      <c r="W298" s="76" t="e">
        <f>S298*Sheet2!$C$4</f>
        <v>#REF!</v>
      </c>
      <c r="X298" s="133" t="e">
        <f>IF(ISBLANK(P298),IF(ISBLANK(Q298),IF(ISBLANK(R298),IF(ISBLANK(S298),"Error",S298),R298),Q298),P298)/6</f>
        <v>#REF!</v>
      </c>
      <c r="Y298" s="133" t="e">
        <f>ROUNDUP(X298,1)</f>
        <v>#REF!</v>
      </c>
      <c r="Z298" s="133"/>
      <c r="AA298" s="133">
        <f t="shared" si="44"/>
        <v>0</v>
      </c>
      <c r="AB298" s="133" t="e">
        <f>(WORKDAY(AA298,Y298))</f>
        <v>#REF!</v>
      </c>
      <c r="AC298" s="133"/>
    </row>
    <row r="299" spans="1:29" s="135" customFormat="1" ht="15" hidden="1" customHeight="1" outlineLevel="2" x14ac:dyDescent="0.35">
      <c r="A299" s="71">
        <f t="shared" si="41"/>
        <v>286</v>
      </c>
      <c r="B299" s="133"/>
      <c r="C299" s="133"/>
      <c r="D299" s="133" t="s">
        <v>4063</v>
      </c>
      <c r="E299" s="198" t="s">
        <v>4135</v>
      </c>
      <c r="F299" s="198"/>
      <c r="G299" s="198"/>
      <c r="H299" s="133" t="str">
        <f>CONCATENATE("          ",E299)</f>
        <v xml:space="preserve">          Analyze System Test Plan Peer Review</v>
      </c>
      <c r="I299" s="133"/>
      <c r="J299" s="134"/>
      <c r="K299" s="74"/>
      <c r="L299" s="74"/>
      <c r="M299" s="74">
        <v>0.45</v>
      </c>
      <c r="N299" s="74">
        <f>SUM(N300:N303)</f>
        <v>1</v>
      </c>
      <c r="O299" s="74"/>
      <c r="P299" s="75"/>
      <c r="Q299" s="75"/>
      <c r="R299" s="75" t="e">
        <f>#REF!*M299</f>
        <v>#REF!</v>
      </c>
      <c r="S299" s="75"/>
      <c r="T299" s="76"/>
      <c r="U299" s="76"/>
      <c r="V299" s="76" t="e">
        <f>R299*Sheet2!$C$4</f>
        <v>#REF!</v>
      </c>
      <c r="W299" s="76"/>
      <c r="X299" s="133"/>
      <c r="Y299" s="133"/>
      <c r="Z299" s="133">
        <v>9</v>
      </c>
      <c r="AA299" s="133">
        <f t="shared" si="44"/>
        <v>0</v>
      </c>
      <c r="AB299" s="133">
        <f>(WORKDAY(AA299,Y299))</f>
        <v>0</v>
      </c>
      <c r="AC299" s="133"/>
    </row>
    <row r="300" spans="1:29" s="135" customFormat="1" ht="15" hidden="1" customHeight="1" outlineLevel="3" x14ac:dyDescent="0.35">
      <c r="A300" s="71">
        <f t="shared" si="41"/>
        <v>287</v>
      </c>
      <c r="B300" s="133"/>
      <c r="C300" s="133"/>
      <c r="D300" s="133"/>
      <c r="E300" s="133" t="s">
        <v>4069</v>
      </c>
      <c r="F300" s="198" t="s">
        <v>4143</v>
      </c>
      <c r="G300" s="198"/>
      <c r="H300" s="133"/>
      <c r="I300" s="133"/>
      <c r="J300" s="134"/>
      <c r="K300" s="74"/>
      <c r="L300" s="74"/>
      <c r="M300" s="74"/>
      <c r="N300" s="74">
        <v>0.35</v>
      </c>
      <c r="O300" s="74"/>
      <c r="P300" s="75"/>
      <c r="Q300" s="75"/>
      <c r="R300" s="75"/>
      <c r="S300" s="75" t="e">
        <f>#REF!*N300</f>
        <v>#REF!</v>
      </c>
      <c r="T300" s="76"/>
      <c r="U300" s="76"/>
      <c r="V300" s="76"/>
      <c r="W300" s="76"/>
      <c r="X300" s="133" t="e">
        <f t="shared" ref="X300:X314" si="46">IF(ISBLANK(P300),IF(ISBLANK(Q300),IF(ISBLANK(R300),IF(ISBLANK(S300),"Error",S300),R300),Q300),P300)/6</f>
        <v>#REF!</v>
      </c>
      <c r="Y300" s="133" t="e">
        <f t="shared" ref="Y300:Y314" si="47">ROUNDUP(X300,1)</f>
        <v>#REF!</v>
      </c>
      <c r="Z300" s="133"/>
      <c r="AA300" s="133"/>
      <c r="AB300" s="133"/>
      <c r="AC300" s="133"/>
    </row>
    <row r="301" spans="1:29" s="135" customFormat="1" ht="15" hidden="1" customHeight="1" outlineLevel="3" x14ac:dyDescent="0.35">
      <c r="A301" s="71">
        <f t="shared" si="41"/>
        <v>288</v>
      </c>
      <c r="B301" s="133"/>
      <c r="C301" s="133"/>
      <c r="D301" s="133"/>
      <c r="E301" s="133" t="s">
        <v>4070</v>
      </c>
      <c r="F301" s="198" t="s">
        <v>4149</v>
      </c>
      <c r="G301" s="198"/>
      <c r="H301" s="133" t="str">
        <f>CONCATENATE("               ",F301)</f>
        <v xml:space="preserve">               System Test Plan Peer Review Follow Up</v>
      </c>
      <c r="I301" s="133" t="s">
        <v>1129</v>
      </c>
      <c r="J301" s="134">
        <f>LEN(TRIM(I301))-LEN(SUBSTITUTE(TRIM(I301),",",""))+1</f>
        <v>1</v>
      </c>
      <c r="K301" s="74"/>
      <c r="L301" s="74"/>
      <c r="M301" s="74"/>
      <c r="N301" s="74">
        <v>0.2</v>
      </c>
      <c r="O301" s="74"/>
      <c r="P301" s="75"/>
      <c r="Q301" s="75"/>
      <c r="R301" s="75"/>
      <c r="S301" s="75" t="e">
        <f>#REF!*N301</f>
        <v>#REF!</v>
      </c>
      <c r="T301" s="76"/>
      <c r="U301" s="76"/>
      <c r="V301" s="76"/>
      <c r="W301" s="76" t="e">
        <f>S301*Sheet2!$C$4</f>
        <v>#REF!</v>
      </c>
      <c r="X301" s="133" t="e">
        <f t="shared" si="46"/>
        <v>#REF!</v>
      </c>
      <c r="Y301" s="133" t="e">
        <f t="shared" si="47"/>
        <v>#REF!</v>
      </c>
      <c r="Z301" s="133"/>
      <c r="AA301" s="133">
        <f t="shared" ref="AA301:AA314" si="48">IF(ISBLANK(Z301),,WORKDAY(VLOOKUP(Z301,$A$2:$AB$811,26),0))</f>
        <v>0</v>
      </c>
      <c r="AB301" s="133" t="e">
        <f>(WORKDAY(AA301,Y301))</f>
        <v>#REF!</v>
      </c>
      <c r="AC301" s="133"/>
    </row>
    <row r="302" spans="1:29" s="135" customFormat="1" ht="15" hidden="1" customHeight="1" outlineLevel="3" x14ac:dyDescent="0.35">
      <c r="A302" s="71">
        <f t="shared" si="41"/>
        <v>289</v>
      </c>
      <c r="B302" s="133"/>
      <c r="C302" s="133"/>
      <c r="D302" s="133"/>
      <c r="E302" s="133" t="s">
        <v>4071</v>
      </c>
      <c r="F302" s="198" t="s">
        <v>4150</v>
      </c>
      <c r="G302" s="198"/>
      <c r="H302" s="133" t="str">
        <f>CONCATENATE("               ",F302)</f>
        <v xml:space="preserve">               Resolve Modifications from System Test Plan Peer Review</v>
      </c>
      <c r="I302" s="133" t="s">
        <v>1129</v>
      </c>
      <c r="J302" s="134">
        <f>LEN(TRIM(I302))-LEN(SUBSTITUTE(TRIM(I302),",",""))+1</f>
        <v>1</v>
      </c>
      <c r="K302" s="74"/>
      <c r="L302" s="74"/>
      <c r="M302" s="74"/>
      <c r="N302" s="74">
        <v>0.35</v>
      </c>
      <c r="O302" s="74"/>
      <c r="P302" s="75"/>
      <c r="Q302" s="75"/>
      <c r="R302" s="75"/>
      <c r="S302" s="75" t="e">
        <f>#REF!*N302</f>
        <v>#REF!</v>
      </c>
      <c r="T302" s="76"/>
      <c r="U302" s="76"/>
      <c r="V302" s="76"/>
      <c r="W302" s="76" t="e">
        <f>S302*Sheet2!$C$4</f>
        <v>#REF!</v>
      </c>
      <c r="X302" s="133" t="e">
        <f t="shared" si="46"/>
        <v>#REF!</v>
      </c>
      <c r="Y302" s="133" t="e">
        <f t="shared" si="47"/>
        <v>#REF!</v>
      </c>
      <c r="Z302" s="133">
        <v>12</v>
      </c>
      <c r="AA302" s="133">
        <f t="shared" si="48"/>
        <v>0</v>
      </c>
      <c r="AB302" s="133" t="e">
        <f>(WORKDAY(AA302,Y302))</f>
        <v>#REF!</v>
      </c>
      <c r="AC302" s="133"/>
    </row>
    <row r="303" spans="1:29" s="135" customFormat="1" ht="15" hidden="1" customHeight="1" outlineLevel="3" x14ac:dyDescent="0.35">
      <c r="A303" s="71">
        <f t="shared" si="41"/>
        <v>290</v>
      </c>
      <c r="B303" s="133"/>
      <c r="C303" s="133"/>
      <c r="D303" s="133"/>
      <c r="E303" s="133" t="s">
        <v>4072</v>
      </c>
      <c r="F303" s="198" t="s">
        <v>4145</v>
      </c>
      <c r="G303" s="198"/>
      <c r="H303" s="133" t="str">
        <f>CONCATENATE("               ",F303)</f>
        <v xml:space="preserve">               Document and Communicate System Test Plan Review Results</v>
      </c>
      <c r="I303" s="133" t="s">
        <v>1129</v>
      </c>
      <c r="J303" s="134">
        <f>LEN(TRIM(I303))-LEN(SUBSTITUTE(TRIM(I303),",",""))+1</f>
        <v>1</v>
      </c>
      <c r="K303" s="74"/>
      <c r="L303" s="74"/>
      <c r="M303" s="74"/>
      <c r="N303" s="74">
        <v>0.1</v>
      </c>
      <c r="O303" s="74"/>
      <c r="P303" s="75"/>
      <c r="Q303" s="75"/>
      <c r="R303" s="75"/>
      <c r="S303" s="75" t="e">
        <f>#REF!*N303</f>
        <v>#REF!</v>
      </c>
      <c r="T303" s="76"/>
      <c r="U303" s="76"/>
      <c r="V303" s="76"/>
      <c r="W303" s="76" t="e">
        <f>S303*Sheet2!$C$4</f>
        <v>#REF!</v>
      </c>
      <c r="X303" s="133" t="e">
        <f t="shared" si="46"/>
        <v>#REF!</v>
      </c>
      <c r="Y303" s="133" t="e">
        <f t="shared" si="47"/>
        <v>#REF!</v>
      </c>
      <c r="Z303" s="133">
        <v>13</v>
      </c>
      <c r="AA303" s="133">
        <f t="shared" si="48"/>
        <v>0</v>
      </c>
      <c r="AB303" s="133" t="e">
        <f>(WORKDAY(AA303,Y303))</f>
        <v>#REF!</v>
      </c>
      <c r="AC303" s="133"/>
    </row>
    <row r="304" spans="1:29" s="135" customFormat="1" ht="15" hidden="1" customHeight="1" outlineLevel="1" x14ac:dyDescent="0.35">
      <c r="A304" s="71">
        <f t="shared" si="41"/>
        <v>291</v>
      </c>
      <c r="B304" s="133"/>
      <c r="C304" s="133" t="s">
        <v>4152</v>
      </c>
      <c r="D304" s="198" t="s">
        <v>4136</v>
      </c>
      <c r="E304" s="198"/>
      <c r="F304" s="198"/>
      <c r="G304" s="198"/>
      <c r="H304" s="133"/>
      <c r="I304" s="133" t="s">
        <v>1157</v>
      </c>
      <c r="J304" s="134"/>
      <c r="K304" s="74"/>
      <c r="L304" s="74">
        <v>0.1</v>
      </c>
      <c r="M304" s="74">
        <f>SUM(M305:M310)</f>
        <v>1</v>
      </c>
      <c r="N304" s="74"/>
      <c r="O304" s="74"/>
      <c r="P304" s="75"/>
      <c r="Q304" s="75" t="e">
        <f>(#REF!*L304)</f>
        <v>#REF!</v>
      </c>
      <c r="R304" s="75"/>
      <c r="S304" s="75"/>
      <c r="T304" s="76"/>
      <c r="U304" s="76" t="e">
        <f>Q304*Sheet2!$C$4</f>
        <v>#REF!</v>
      </c>
      <c r="V304" s="76"/>
      <c r="W304" s="76"/>
      <c r="X304" s="133" t="e">
        <f t="shared" si="46"/>
        <v>#REF!</v>
      </c>
      <c r="Y304" s="133" t="e">
        <f t="shared" si="47"/>
        <v>#REF!</v>
      </c>
      <c r="Z304" s="133">
        <v>71</v>
      </c>
      <c r="AA304" s="133">
        <f t="shared" si="48"/>
        <v>0</v>
      </c>
      <c r="AB304" s="133" t="e">
        <f>(WORKDAY(AA304,Y304))</f>
        <v>#REF!</v>
      </c>
      <c r="AC304" s="133"/>
    </row>
    <row r="305" spans="1:29" s="135" customFormat="1" ht="15" hidden="1" customHeight="1" outlineLevel="2" x14ac:dyDescent="0.35">
      <c r="A305" s="71">
        <f t="shared" si="41"/>
        <v>292</v>
      </c>
      <c r="B305" s="133"/>
      <c r="C305" s="133"/>
      <c r="D305" s="133" t="s">
        <v>743</v>
      </c>
      <c r="E305" s="198" t="s">
        <v>4137</v>
      </c>
      <c r="F305" s="198"/>
      <c r="G305" s="198"/>
      <c r="H305" s="133" t="str">
        <f>CONCATENATE("          ",E305)</f>
        <v xml:space="preserve">          Perform System Test Plan Verification</v>
      </c>
      <c r="I305" s="133"/>
      <c r="J305" s="134"/>
      <c r="K305" s="74"/>
      <c r="L305" s="74"/>
      <c r="M305" s="74">
        <v>0.4</v>
      </c>
      <c r="N305" s="74">
        <f>SUM(N306:N309)</f>
        <v>1</v>
      </c>
      <c r="O305" s="74"/>
      <c r="P305" s="75"/>
      <c r="Q305" s="75"/>
      <c r="R305" s="75" t="e">
        <f>(#REF!*M305)</f>
        <v>#REF!</v>
      </c>
      <c r="S305" s="75"/>
      <c r="T305" s="76"/>
      <c r="U305" s="76"/>
      <c r="V305" s="76" t="e">
        <f>R305*Sheet2!$C$4</f>
        <v>#REF!</v>
      </c>
      <c r="W305" s="76"/>
      <c r="X305" s="133" t="e">
        <f t="shared" si="46"/>
        <v>#REF!</v>
      </c>
      <c r="Y305" s="133" t="e">
        <f t="shared" si="47"/>
        <v>#REF!</v>
      </c>
      <c r="Z305" s="133"/>
      <c r="AA305" s="133">
        <f t="shared" si="48"/>
        <v>0</v>
      </c>
      <c r="AB305" s="133" t="e">
        <f>(WORKDAY(AA305,Y305))</f>
        <v>#REF!</v>
      </c>
      <c r="AC305" s="133"/>
    </row>
    <row r="306" spans="1:29" s="135" customFormat="1" ht="15" hidden="1" customHeight="1" outlineLevel="3" x14ac:dyDescent="0.35">
      <c r="A306" s="71">
        <f t="shared" si="41"/>
        <v>293</v>
      </c>
      <c r="B306" s="133"/>
      <c r="C306" s="133"/>
      <c r="D306" s="133"/>
      <c r="E306" s="133" t="s">
        <v>4074</v>
      </c>
      <c r="F306" s="198" t="s">
        <v>4138</v>
      </c>
      <c r="G306" s="198"/>
      <c r="H306" s="133" t="str">
        <f>CONCATENATE("               ",F306)</f>
        <v xml:space="preserve">               Identify System Test Plan Reviewers</v>
      </c>
      <c r="I306" s="133" t="s">
        <v>1157</v>
      </c>
      <c r="J306" s="134">
        <f>LEN(TRIM(I306))-LEN(SUBSTITUTE(TRIM(I306),",",""))+1</f>
        <v>4</v>
      </c>
      <c r="K306" s="74"/>
      <c r="L306" s="74"/>
      <c r="M306" s="74"/>
      <c r="N306" s="74">
        <v>0.12</v>
      </c>
      <c r="O306" s="74"/>
      <c r="P306" s="75"/>
      <c r="Q306" s="75"/>
      <c r="R306" s="75"/>
      <c r="S306" s="75" t="e">
        <f>#REF!*N306</f>
        <v>#REF!</v>
      </c>
      <c r="T306" s="76"/>
      <c r="U306" s="76"/>
      <c r="V306" s="76"/>
      <c r="W306" s="76" t="e">
        <f>S306*Sheet2!$C$4</f>
        <v>#REF!</v>
      </c>
      <c r="X306" s="133" t="e">
        <f t="shared" si="46"/>
        <v>#REF!</v>
      </c>
      <c r="Y306" s="133" t="e">
        <f t="shared" si="47"/>
        <v>#REF!</v>
      </c>
      <c r="Z306" s="133"/>
      <c r="AA306" s="133">
        <f t="shared" si="48"/>
        <v>0</v>
      </c>
      <c r="AB306" s="133" t="e">
        <f>WORKDAY(AA306,Y306)</f>
        <v>#REF!</v>
      </c>
      <c r="AC306" s="133"/>
    </row>
    <row r="307" spans="1:29" s="135" customFormat="1" ht="15" hidden="1" customHeight="1" outlineLevel="3" x14ac:dyDescent="0.35">
      <c r="A307" s="71">
        <f t="shared" si="41"/>
        <v>294</v>
      </c>
      <c r="B307" s="133"/>
      <c r="C307" s="133"/>
      <c r="D307" s="133"/>
      <c r="E307" s="133" t="s">
        <v>4075</v>
      </c>
      <c r="F307" s="198" t="s">
        <v>4139</v>
      </c>
      <c r="G307" s="198"/>
      <c r="H307" s="133" t="str">
        <f>CONCATENATE("               ",F307)</f>
        <v xml:space="preserve">               Schedule Review and Approve System Test Plan Review</v>
      </c>
      <c r="I307" s="133" t="s">
        <v>1157</v>
      </c>
      <c r="J307" s="134">
        <f>LEN(TRIM(I307))-LEN(SUBSTITUTE(TRIM(I307),",",""))+1</f>
        <v>4</v>
      </c>
      <c r="K307" s="74"/>
      <c r="L307" s="74"/>
      <c r="M307" s="74"/>
      <c r="N307" s="74">
        <v>0.02</v>
      </c>
      <c r="O307" s="74"/>
      <c r="P307" s="75"/>
      <c r="Q307" s="75"/>
      <c r="R307" s="75"/>
      <c r="S307" s="75" t="e">
        <f>#REF!*N307</f>
        <v>#REF!</v>
      </c>
      <c r="T307" s="76"/>
      <c r="U307" s="76"/>
      <c r="V307" s="76"/>
      <c r="W307" s="76" t="e">
        <f>S307*Sheet2!$C$4</f>
        <v>#REF!</v>
      </c>
      <c r="X307" s="133" t="e">
        <f t="shared" si="46"/>
        <v>#REF!</v>
      </c>
      <c r="Y307" s="133" t="e">
        <f t="shared" si="47"/>
        <v>#REF!</v>
      </c>
      <c r="Z307" s="133">
        <v>17</v>
      </c>
      <c r="AA307" s="133">
        <f t="shared" si="48"/>
        <v>0</v>
      </c>
      <c r="AB307" s="133" t="e">
        <f t="shared" ref="AB307:AB314" si="49">WORKDAY(AA307,X307)</f>
        <v>#REF!</v>
      </c>
      <c r="AC307" s="133"/>
    </row>
    <row r="308" spans="1:29" s="135" customFormat="1" ht="15" hidden="1" customHeight="1" outlineLevel="3" x14ac:dyDescent="0.35">
      <c r="A308" s="71">
        <f t="shared" si="41"/>
        <v>295</v>
      </c>
      <c r="B308" s="133"/>
      <c r="C308" s="133"/>
      <c r="D308" s="133"/>
      <c r="E308" s="133" t="s">
        <v>4076</v>
      </c>
      <c r="F308" s="198" t="s">
        <v>4140</v>
      </c>
      <c r="G308" s="198"/>
      <c r="H308" s="133" t="str">
        <f>CONCATENATE("               ",F308)</f>
        <v xml:space="preserve">               Conduct Review and Approve System Test Plan Plan Meeting</v>
      </c>
      <c r="I308" s="133" t="s">
        <v>1157</v>
      </c>
      <c r="J308" s="134">
        <f>LEN(TRIM(I308))-LEN(SUBSTITUTE(TRIM(I308),",",""))+1</f>
        <v>4</v>
      </c>
      <c r="K308" s="74"/>
      <c r="L308" s="74"/>
      <c r="M308" s="74"/>
      <c r="N308" s="74">
        <v>0.38</v>
      </c>
      <c r="O308" s="74"/>
      <c r="P308" s="75"/>
      <c r="Q308" s="75"/>
      <c r="R308" s="75"/>
      <c r="S308" s="75" t="e">
        <f>#REF!*N308</f>
        <v>#REF!</v>
      </c>
      <c r="T308" s="76"/>
      <c r="U308" s="76"/>
      <c r="V308" s="76"/>
      <c r="W308" s="76" t="e">
        <f>S308*Sheet2!$C$4</f>
        <v>#REF!</v>
      </c>
      <c r="X308" s="133" t="e">
        <f t="shared" si="46"/>
        <v>#REF!</v>
      </c>
      <c r="Y308" s="133" t="e">
        <f t="shared" si="47"/>
        <v>#REF!</v>
      </c>
      <c r="Z308" s="133">
        <v>18</v>
      </c>
      <c r="AA308" s="133">
        <f t="shared" si="48"/>
        <v>0</v>
      </c>
      <c r="AB308" s="133" t="e">
        <f t="shared" si="49"/>
        <v>#REF!</v>
      </c>
      <c r="AC308" s="133"/>
    </row>
    <row r="309" spans="1:29" s="135" customFormat="1" ht="15" hidden="1" customHeight="1" outlineLevel="3" x14ac:dyDescent="0.35">
      <c r="A309" s="71">
        <f t="shared" si="41"/>
        <v>296</v>
      </c>
      <c r="B309" s="133"/>
      <c r="C309" s="133"/>
      <c r="D309" s="133"/>
      <c r="E309" s="133" t="s">
        <v>4077</v>
      </c>
      <c r="F309" s="198" t="s">
        <v>4141</v>
      </c>
      <c r="G309" s="198"/>
      <c r="H309" s="133" t="str">
        <f>CONCATENATE("               ",F309)</f>
        <v xml:space="preserve">               Review and Log System Test Plan Feedback</v>
      </c>
      <c r="I309" s="133" t="s">
        <v>1157</v>
      </c>
      <c r="J309" s="134">
        <f>LEN(TRIM(I309))-LEN(SUBSTITUTE(TRIM(I309),",",""))+1</f>
        <v>4</v>
      </c>
      <c r="K309" s="74"/>
      <c r="L309" s="74"/>
      <c r="M309" s="74"/>
      <c r="N309" s="74">
        <v>0.48</v>
      </c>
      <c r="O309" s="74"/>
      <c r="P309" s="75"/>
      <c r="Q309" s="75"/>
      <c r="R309" s="75"/>
      <c r="S309" s="75" t="e">
        <f>#REF!*N309</f>
        <v>#REF!</v>
      </c>
      <c r="T309" s="76"/>
      <c r="U309" s="76"/>
      <c r="V309" s="76"/>
      <c r="W309" s="76" t="e">
        <f>S309*Sheet2!$C$4</f>
        <v>#REF!</v>
      </c>
      <c r="X309" s="133" t="e">
        <f t="shared" si="46"/>
        <v>#REF!</v>
      </c>
      <c r="Y309" s="133" t="e">
        <f t="shared" si="47"/>
        <v>#REF!</v>
      </c>
      <c r="Z309" s="133">
        <v>19</v>
      </c>
      <c r="AA309" s="133">
        <f t="shared" si="48"/>
        <v>0</v>
      </c>
      <c r="AB309" s="133" t="e">
        <f t="shared" si="49"/>
        <v>#REF!</v>
      </c>
      <c r="AC309" s="133"/>
    </row>
    <row r="310" spans="1:29" s="135" customFormat="1" ht="15" hidden="1" customHeight="1" outlineLevel="2" x14ac:dyDescent="0.35">
      <c r="A310" s="71">
        <f t="shared" si="41"/>
        <v>297</v>
      </c>
      <c r="B310" s="133"/>
      <c r="C310" s="133"/>
      <c r="D310" s="133" t="s">
        <v>4073</v>
      </c>
      <c r="E310" s="198" t="s">
        <v>4142</v>
      </c>
      <c r="F310" s="198"/>
      <c r="G310" s="198"/>
      <c r="H310" s="133" t="str">
        <f>CONCATENATE("          ",E310)</f>
        <v xml:space="preserve">          Analyze System Test Plan Verification Results</v>
      </c>
      <c r="I310" s="133"/>
      <c r="J310" s="134"/>
      <c r="K310" s="74"/>
      <c r="L310" s="74"/>
      <c r="M310" s="74">
        <v>0.6</v>
      </c>
      <c r="N310" s="74">
        <f>SUM(N311:N314)</f>
        <v>1</v>
      </c>
      <c r="O310" s="74"/>
      <c r="P310" s="75"/>
      <c r="Q310" s="75"/>
      <c r="R310" s="75" t="e">
        <f>(#REF!*M310)</f>
        <v>#REF!</v>
      </c>
      <c r="S310" s="75"/>
      <c r="T310" s="76"/>
      <c r="U310" s="76"/>
      <c r="V310" s="76" t="e">
        <f>R310*Sheet2!$C$4</f>
        <v>#REF!</v>
      </c>
      <c r="W310" s="76"/>
      <c r="X310" s="133" t="e">
        <f t="shared" si="46"/>
        <v>#REF!</v>
      </c>
      <c r="Y310" s="133" t="e">
        <f t="shared" si="47"/>
        <v>#REF!</v>
      </c>
      <c r="Z310" s="133">
        <v>15</v>
      </c>
      <c r="AA310" s="133">
        <f t="shared" si="48"/>
        <v>0</v>
      </c>
      <c r="AB310" s="133" t="e">
        <f t="shared" si="49"/>
        <v>#REF!</v>
      </c>
      <c r="AC310" s="133"/>
    </row>
    <row r="311" spans="1:29" s="135" customFormat="1" ht="15" hidden="1" customHeight="1" outlineLevel="3" x14ac:dyDescent="0.35">
      <c r="A311" s="71">
        <f t="shared" si="41"/>
        <v>298</v>
      </c>
      <c r="B311" s="133"/>
      <c r="C311" s="133"/>
      <c r="D311" s="133"/>
      <c r="E311" s="133" t="s">
        <v>4078</v>
      </c>
      <c r="F311" s="198" t="s">
        <v>4143</v>
      </c>
      <c r="G311" s="198"/>
      <c r="H311" s="133" t="str">
        <f>CONCATENATE("               ",F311)</f>
        <v xml:space="preserve">               Resolve System Test Plan Feedback</v>
      </c>
      <c r="I311" s="133"/>
      <c r="J311" s="134">
        <f>LEN(TRIM(I311))-LEN(SUBSTITUTE(TRIM(I311),",",""))+1</f>
        <v>1</v>
      </c>
      <c r="K311" s="74"/>
      <c r="L311" s="74"/>
      <c r="M311" s="74"/>
      <c r="N311" s="74">
        <v>0.5</v>
      </c>
      <c r="O311" s="74"/>
      <c r="P311" s="75"/>
      <c r="Q311" s="75"/>
      <c r="R311" s="75"/>
      <c r="S311" s="75" t="e">
        <f>#REF!*N311</f>
        <v>#REF!</v>
      </c>
      <c r="T311" s="76"/>
      <c r="U311" s="76"/>
      <c r="V311" s="76"/>
      <c r="W311" s="76" t="e">
        <f>S311*Sheet2!$C$4</f>
        <v>#REF!</v>
      </c>
      <c r="X311" s="133" t="e">
        <f t="shared" si="46"/>
        <v>#REF!</v>
      </c>
      <c r="Y311" s="133" t="e">
        <f t="shared" si="47"/>
        <v>#REF!</v>
      </c>
      <c r="Z311" s="133"/>
      <c r="AA311" s="133">
        <f t="shared" si="48"/>
        <v>0</v>
      </c>
      <c r="AB311" s="133" t="e">
        <f t="shared" si="49"/>
        <v>#REF!</v>
      </c>
      <c r="AC311" s="133"/>
    </row>
    <row r="312" spans="1:29" s="135" customFormat="1" ht="15" hidden="1" customHeight="1" outlineLevel="3" x14ac:dyDescent="0.35">
      <c r="A312" s="71">
        <f t="shared" si="41"/>
        <v>299</v>
      </c>
      <c r="B312" s="133"/>
      <c r="C312" s="133"/>
      <c r="D312" s="133"/>
      <c r="E312" s="133" t="s">
        <v>4079</v>
      </c>
      <c r="F312" s="198" t="s">
        <v>4144</v>
      </c>
      <c r="G312" s="198"/>
      <c r="H312" s="133" t="str">
        <f>CONCATENATE("               ",F312)</f>
        <v xml:space="preserve">               Verify Closure of System Test Plan Feedback</v>
      </c>
      <c r="I312" s="133"/>
      <c r="J312" s="134">
        <f>LEN(TRIM(I312))-LEN(SUBSTITUTE(TRIM(I312),",",""))+1</f>
        <v>1</v>
      </c>
      <c r="K312" s="74"/>
      <c r="L312" s="74"/>
      <c r="M312" s="74"/>
      <c r="N312" s="74">
        <v>0.3</v>
      </c>
      <c r="O312" s="74"/>
      <c r="P312" s="75"/>
      <c r="Q312" s="75"/>
      <c r="R312" s="75"/>
      <c r="S312" s="75" t="e">
        <f>#REF!*N312</f>
        <v>#REF!</v>
      </c>
      <c r="T312" s="76"/>
      <c r="U312" s="76"/>
      <c r="V312" s="76"/>
      <c r="W312" s="76" t="e">
        <f>S312*Sheet2!$C$4</f>
        <v>#REF!</v>
      </c>
      <c r="X312" s="133" t="e">
        <f t="shared" si="46"/>
        <v>#REF!</v>
      </c>
      <c r="Y312" s="133" t="e">
        <f t="shared" si="47"/>
        <v>#REF!</v>
      </c>
      <c r="Z312" s="133">
        <v>22</v>
      </c>
      <c r="AA312" s="133">
        <f t="shared" si="48"/>
        <v>0</v>
      </c>
      <c r="AB312" s="133" t="e">
        <f t="shared" si="49"/>
        <v>#REF!</v>
      </c>
      <c r="AC312" s="133"/>
    </row>
    <row r="313" spans="1:29" s="135" customFormat="1" ht="15" hidden="1" customHeight="1" outlineLevel="3" x14ac:dyDescent="0.35">
      <c r="A313" s="71">
        <f t="shared" si="41"/>
        <v>300</v>
      </c>
      <c r="B313" s="133"/>
      <c r="C313" s="133"/>
      <c r="D313" s="133"/>
      <c r="E313" s="133" t="s">
        <v>4080</v>
      </c>
      <c r="F313" s="198" t="s">
        <v>4145</v>
      </c>
      <c r="G313" s="198"/>
      <c r="H313" s="133" t="str">
        <f>CONCATENATE("               ",F313)</f>
        <v xml:space="preserve">               Document and Communicate System Test Plan Review Results</v>
      </c>
      <c r="I313" s="133"/>
      <c r="J313" s="134">
        <f>LEN(TRIM(I313))-LEN(SUBSTITUTE(TRIM(I313),",",""))+1</f>
        <v>1</v>
      </c>
      <c r="K313" s="74"/>
      <c r="L313" s="74"/>
      <c r="M313" s="74"/>
      <c r="N313" s="74">
        <v>0.1</v>
      </c>
      <c r="O313" s="74"/>
      <c r="P313" s="75"/>
      <c r="Q313" s="75"/>
      <c r="R313" s="75"/>
      <c r="S313" s="75" t="e">
        <f>#REF!*N313</f>
        <v>#REF!</v>
      </c>
      <c r="T313" s="76"/>
      <c r="U313" s="76"/>
      <c r="V313" s="76"/>
      <c r="W313" s="76" t="e">
        <f>S313*Sheet2!$C$4</f>
        <v>#REF!</v>
      </c>
      <c r="X313" s="133" t="e">
        <f t="shared" si="46"/>
        <v>#REF!</v>
      </c>
      <c r="Y313" s="133" t="e">
        <f t="shared" si="47"/>
        <v>#REF!</v>
      </c>
      <c r="Z313" s="133">
        <v>23</v>
      </c>
      <c r="AA313" s="133">
        <f t="shared" si="48"/>
        <v>0</v>
      </c>
      <c r="AB313" s="133" t="e">
        <f t="shared" si="49"/>
        <v>#REF!</v>
      </c>
      <c r="AC313" s="133"/>
    </row>
    <row r="314" spans="1:29" s="135" customFormat="1" ht="15" hidden="1" customHeight="1" outlineLevel="3" x14ac:dyDescent="0.35">
      <c r="A314" s="71">
        <f t="shared" si="41"/>
        <v>301</v>
      </c>
      <c r="B314" s="133"/>
      <c r="C314" s="133"/>
      <c r="D314" s="133"/>
      <c r="E314" s="133" t="s">
        <v>4081</v>
      </c>
      <c r="F314" s="198" t="s">
        <v>4146</v>
      </c>
      <c r="G314" s="198"/>
      <c r="H314" s="133" t="str">
        <f>CONCATENATE("               ",F314)</f>
        <v xml:space="preserve">               Obtain Approval and System Test Plan</v>
      </c>
      <c r="I314" s="133"/>
      <c r="J314" s="134">
        <f>LEN(TRIM(I314))-LEN(SUBSTITUTE(TRIM(I314),",",""))+1</f>
        <v>1</v>
      </c>
      <c r="K314" s="74"/>
      <c r="L314" s="74"/>
      <c r="M314" s="74"/>
      <c r="N314" s="74">
        <v>0.1</v>
      </c>
      <c r="O314" s="74"/>
      <c r="P314" s="75"/>
      <c r="Q314" s="75"/>
      <c r="R314" s="75"/>
      <c r="S314" s="75" t="e">
        <f>#REF!*N314</f>
        <v>#REF!</v>
      </c>
      <c r="T314" s="76"/>
      <c r="U314" s="76"/>
      <c r="V314" s="76"/>
      <c r="W314" s="76" t="e">
        <f>S314*Sheet2!$C$4</f>
        <v>#REF!</v>
      </c>
      <c r="X314" s="133" t="e">
        <f t="shared" si="46"/>
        <v>#REF!</v>
      </c>
      <c r="Y314" s="133" t="e">
        <f t="shared" si="47"/>
        <v>#REF!</v>
      </c>
      <c r="Z314" s="133">
        <v>24</v>
      </c>
      <c r="AA314" s="133">
        <f t="shared" si="48"/>
        <v>0</v>
      </c>
      <c r="AB314" s="133" t="e">
        <f t="shared" si="49"/>
        <v>#REF!</v>
      </c>
      <c r="AC314" s="133"/>
    </row>
    <row r="315" spans="1:29" s="135" customFormat="1" ht="15" hidden="1" customHeight="1" outlineLevel="1" x14ac:dyDescent="0.35">
      <c r="A315" s="71">
        <f t="shared" si="41"/>
        <v>302</v>
      </c>
      <c r="B315" s="133"/>
      <c r="C315" s="133" t="s">
        <v>4153</v>
      </c>
      <c r="D315" s="198" t="s">
        <v>3503</v>
      </c>
      <c r="E315" s="198"/>
      <c r="F315" s="198"/>
      <c r="G315" s="198"/>
      <c r="H315" s="133"/>
      <c r="I315" s="133"/>
      <c r="J315" s="134"/>
      <c r="K315" s="74"/>
      <c r="L315" s="74"/>
      <c r="M315" s="74"/>
      <c r="N315" s="74"/>
      <c r="O315" s="74"/>
      <c r="P315" s="75"/>
      <c r="Q315" s="75"/>
      <c r="R315" s="75"/>
      <c r="S315" s="75"/>
      <c r="T315" s="76"/>
      <c r="U315" s="76"/>
      <c r="V315" s="76"/>
      <c r="W315" s="76"/>
      <c r="X315" s="133"/>
      <c r="Y315" s="133"/>
      <c r="Z315" s="133"/>
      <c r="AA315" s="133"/>
      <c r="AB315" s="133"/>
      <c r="AC315" s="133"/>
    </row>
    <row r="316" spans="1:29" s="135" customFormat="1" ht="15" hidden="1" customHeight="1" outlineLevel="1" x14ac:dyDescent="0.35">
      <c r="A316" s="71">
        <f t="shared" si="41"/>
        <v>303</v>
      </c>
      <c r="B316" s="133"/>
      <c r="C316" s="133" t="s">
        <v>4151</v>
      </c>
      <c r="D316" s="198" t="s">
        <v>4154</v>
      </c>
      <c r="E316" s="198"/>
      <c r="F316" s="198"/>
      <c r="G316" s="198"/>
      <c r="H316" s="133"/>
      <c r="I316" s="133"/>
      <c r="J316" s="134"/>
      <c r="K316" s="74"/>
      <c r="L316" s="74">
        <v>5.4899999999999997E-2</v>
      </c>
      <c r="M316" s="74">
        <f>SUM(M317:M328)</f>
        <v>1</v>
      </c>
      <c r="N316" s="74"/>
      <c r="O316" s="74"/>
      <c r="P316" s="75"/>
      <c r="Q316" s="75" t="e">
        <f>(#REF!*L316)</f>
        <v>#REF!</v>
      </c>
      <c r="R316" s="75"/>
      <c r="S316" s="75"/>
      <c r="T316" s="76"/>
      <c r="U316" s="76" t="e">
        <f>Q316*Sheet2!$C$4</f>
        <v>#REF!</v>
      </c>
      <c r="V316" s="76"/>
      <c r="W316" s="76"/>
      <c r="X316" s="133" t="e">
        <f>IF(ISBLANK(P316),IF(ISBLANK(Q316),IF(ISBLANK(R316),IF(ISBLANK(S316),"Error",S316),R316),Q316),P316)/6</f>
        <v>#REF!</v>
      </c>
      <c r="Y316" s="133" t="e">
        <f>ROUNDUP(X316,1)</f>
        <v>#REF!</v>
      </c>
      <c r="Z316" s="133">
        <v>69</v>
      </c>
      <c r="AA316" s="133">
        <f t="shared" ref="AA316:AA324" si="50">IF(ISBLANK(Z316),,WORKDAY(VLOOKUP(Z316,$A$2:$AB$811,26),0))</f>
        <v>0</v>
      </c>
      <c r="AB316" s="133" t="e">
        <f>(WORKDAY(AA316,Y316))</f>
        <v>#REF!</v>
      </c>
      <c r="AC316" s="133"/>
    </row>
    <row r="317" spans="1:29" s="135" customFormat="1" ht="15" hidden="1" customHeight="1" outlineLevel="2" x14ac:dyDescent="0.35">
      <c r="A317" s="71">
        <f t="shared" si="41"/>
        <v>304</v>
      </c>
      <c r="B317" s="133"/>
      <c r="C317" s="133"/>
      <c r="D317" s="133" t="s">
        <v>4061</v>
      </c>
      <c r="E317" s="198" t="s">
        <v>4200</v>
      </c>
      <c r="F317" s="198"/>
      <c r="G317" s="198"/>
      <c r="H317" s="133" t="str">
        <f>CONCATENATE("          ",E317)</f>
        <v xml:space="preserve">          Prepare for System Test Cases Peer Review</v>
      </c>
      <c r="I317" s="133"/>
      <c r="J317" s="134"/>
      <c r="K317" s="74"/>
      <c r="L317" s="74"/>
      <c r="M317" s="74">
        <v>0.35</v>
      </c>
      <c r="N317" s="74">
        <f>SUM(N318:N320)</f>
        <v>1</v>
      </c>
      <c r="O317" s="74"/>
      <c r="P317" s="75"/>
      <c r="Q317" s="75"/>
      <c r="R317" s="75" t="e">
        <f>#REF!*M317</f>
        <v>#REF!</v>
      </c>
      <c r="S317" s="75"/>
      <c r="T317" s="76"/>
      <c r="U317" s="76"/>
      <c r="V317" s="76" t="e">
        <f>#REF!*Sheet2!$C$4</f>
        <v>#REF!</v>
      </c>
      <c r="W317" s="76"/>
      <c r="X317" s="133"/>
      <c r="Y317" s="133"/>
      <c r="Z317" s="133"/>
      <c r="AA317" s="133">
        <f t="shared" si="50"/>
        <v>0</v>
      </c>
      <c r="AB317" s="133">
        <f>(WORKDAY(AA317,Y317))</f>
        <v>0</v>
      </c>
      <c r="AC317" s="133"/>
    </row>
    <row r="318" spans="1:29" s="135" customFormat="1" ht="15" hidden="1" customHeight="1" outlineLevel="3" x14ac:dyDescent="0.35">
      <c r="A318" s="71">
        <f t="shared" si="41"/>
        <v>305</v>
      </c>
      <c r="B318" s="133"/>
      <c r="C318" s="133"/>
      <c r="D318" s="133"/>
      <c r="E318" s="133" t="s">
        <v>4064</v>
      </c>
      <c r="F318" s="198" t="s">
        <v>4155</v>
      </c>
      <c r="G318" s="198"/>
      <c r="H318" s="133"/>
      <c r="I318" s="133"/>
      <c r="J318" s="134"/>
      <c r="K318" s="74"/>
      <c r="L318" s="74"/>
      <c r="M318" s="74"/>
      <c r="N318" s="74">
        <v>0.1</v>
      </c>
      <c r="O318" s="74"/>
      <c r="P318" s="75"/>
      <c r="Q318" s="75"/>
      <c r="R318" s="75"/>
      <c r="S318" s="75" t="e">
        <f>#REF!*N318</f>
        <v>#REF!</v>
      </c>
      <c r="T318" s="76"/>
      <c r="U318" s="76"/>
      <c r="V318" s="76"/>
      <c r="W318" s="76"/>
      <c r="X318" s="133" t="e">
        <f>IF(ISBLANK(P318),IF(ISBLANK(Q318),IF(ISBLANK(R318),IF(ISBLANK(S318),"Error",S318),R318),Q318),P318)/6</f>
        <v>#REF!</v>
      </c>
      <c r="Y318" s="133" t="e">
        <f>ROUNDUP(X318,1)</f>
        <v>#REF!</v>
      </c>
      <c r="Z318" s="133"/>
      <c r="AA318" s="133">
        <f t="shared" si="50"/>
        <v>0</v>
      </c>
      <c r="AB318" s="133"/>
      <c r="AC318" s="133"/>
    </row>
    <row r="319" spans="1:29" s="135" customFormat="1" ht="15" hidden="1" customHeight="1" outlineLevel="3" x14ac:dyDescent="0.35">
      <c r="A319" s="71">
        <f t="shared" si="41"/>
        <v>306</v>
      </c>
      <c r="B319" s="133"/>
      <c r="C319" s="133"/>
      <c r="D319" s="133"/>
      <c r="E319" s="133" t="s">
        <v>4065</v>
      </c>
      <c r="F319" s="198" t="s">
        <v>4156</v>
      </c>
      <c r="G319" s="198"/>
      <c r="H319" s="133" t="str">
        <f>CONCATENATE("               ",F319)</f>
        <v xml:space="preserve">               Check Draft System Test Cases</v>
      </c>
      <c r="I319" s="133" t="s">
        <v>1129</v>
      </c>
      <c r="J319" s="134">
        <f>LEN(TRIM(I319))-LEN(SUBSTITUTE(TRIM(I319),",",""))+1</f>
        <v>1</v>
      </c>
      <c r="K319" s="74"/>
      <c r="L319" s="74"/>
      <c r="M319" s="74"/>
      <c r="N319" s="74">
        <v>0.8</v>
      </c>
      <c r="O319" s="74"/>
      <c r="P319" s="75"/>
      <c r="Q319" s="75"/>
      <c r="R319" s="75"/>
      <c r="S319" s="75" t="e">
        <f>#REF!*N319</f>
        <v>#REF!</v>
      </c>
      <c r="T319" s="76"/>
      <c r="U319" s="76"/>
      <c r="V319" s="76"/>
      <c r="W319" s="76" t="e">
        <f>#REF!*Sheet2!$C$4</f>
        <v>#REF!</v>
      </c>
      <c r="X319" s="133" t="e">
        <f>IF(ISBLANK(P319),IF(ISBLANK(Q319),IF(ISBLANK(R319),IF(ISBLANK(S319),"Error",S319),R319),Q319),P319)/6</f>
        <v>#REF!</v>
      </c>
      <c r="Y319" s="133" t="e">
        <f>ROUNDUP(X319,1)</f>
        <v>#REF!</v>
      </c>
      <c r="Z319" s="133"/>
      <c r="AA319" s="133">
        <f t="shared" si="50"/>
        <v>0</v>
      </c>
      <c r="AB319" s="133" t="e">
        <f>(WORKDAY(AA319,Y319))</f>
        <v>#REF!</v>
      </c>
      <c r="AC319" s="133"/>
    </row>
    <row r="320" spans="1:29" s="135" customFormat="1" ht="15" hidden="1" customHeight="1" outlineLevel="3" x14ac:dyDescent="0.35">
      <c r="A320" s="71">
        <f t="shared" si="41"/>
        <v>307</v>
      </c>
      <c r="B320" s="133"/>
      <c r="C320" s="133"/>
      <c r="D320" s="133"/>
      <c r="E320" s="133" t="s">
        <v>4066</v>
      </c>
      <c r="F320" s="198" t="s">
        <v>4157</v>
      </c>
      <c r="G320" s="198"/>
      <c r="H320" s="133" t="str">
        <f>CONCATENATE("               ",F320)</f>
        <v xml:space="preserve">               Schedule System Test Cases Peer Review Meeting</v>
      </c>
      <c r="I320" s="133"/>
      <c r="J320" s="134">
        <f>LEN(TRIM(I320))-LEN(SUBSTITUTE(TRIM(I320),",",""))+1</f>
        <v>1</v>
      </c>
      <c r="K320" s="74"/>
      <c r="L320" s="74"/>
      <c r="M320" s="74"/>
      <c r="N320" s="74">
        <v>0.1</v>
      </c>
      <c r="O320" s="74"/>
      <c r="P320" s="75"/>
      <c r="Q320" s="75"/>
      <c r="R320" s="75"/>
      <c r="S320" s="75" t="e">
        <f>#REF!*N320</f>
        <v>#REF!</v>
      </c>
      <c r="T320" s="76"/>
      <c r="U320" s="76"/>
      <c r="V320" s="76"/>
      <c r="W320" s="76"/>
      <c r="X320" s="133" t="e">
        <f>IF(ISBLANK(P320),IF(ISBLANK(Q320),IF(ISBLANK(R320),IF(ISBLANK(S320),"Error",S320),R320),Q320),P320)/6</f>
        <v>#REF!</v>
      </c>
      <c r="Y320" s="133" t="e">
        <f>ROUNDUP(X320,1)</f>
        <v>#REF!</v>
      </c>
      <c r="Z320" s="133"/>
      <c r="AA320" s="133">
        <f t="shared" si="50"/>
        <v>0</v>
      </c>
      <c r="AB320" s="133"/>
      <c r="AC320" s="133"/>
    </row>
    <row r="321" spans="1:29" s="135" customFormat="1" ht="15" hidden="1" customHeight="1" outlineLevel="2" x14ac:dyDescent="0.35">
      <c r="A321" s="71">
        <f t="shared" si="41"/>
        <v>308</v>
      </c>
      <c r="B321" s="133"/>
      <c r="C321" s="133"/>
      <c r="D321" s="133" t="s">
        <v>4062</v>
      </c>
      <c r="E321" s="198" t="s">
        <v>4158</v>
      </c>
      <c r="F321" s="198"/>
      <c r="G321" s="198"/>
      <c r="H321" s="133" t="str">
        <f>CONCATENATE("          ",E321)</f>
        <v xml:space="preserve">          Conduct System Test Cases Peer Review</v>
      </c>
      <c r="I321" s="133"/>
      <c r="J321" s="134"/>
      <c r="K321" s="74"/>
      <c r="L321" s="74"/>
      <c r="M321" s="74">
        <v>0.2</v>
      </c>
      <c r="N321" s="74">
        <f>SUM(N322:N323)</f>
        <v>1</v>
      </c>
      <c r="O321" s="74"/>
      <c r="P321" s="75"/>
      <c r="Q321" s="75"/>
      <c r="R321" s="75" t="e">
        <f>#REF!*M321</f>
        <v>#REF!</v>
      </c>
      <c r="S321" s="75"/>
      <c r="T321" s="76"/>
      <c r="U321" s="76"/>
      <c r="V321" s="76" t="e">
        <f>R321*Sheet2!$C$4</f>
        <v>#REF!</v>
      </c>
      <c r="W321" s="76"/>
      <c r="X321" s="133"/>
      <c r="Y321" s="133"/>
      <c r="Z321" s="133">
        <v>4</v>
      </c>
      <c r="AA321" s="133">
        <f t="shared" si="50"/>
        <v>0</v>
      </c>
      <c r="AB321" s="133">
        <f>(WORKDAY(AA321,Y321))</f>
        <v>0</v>
      </c>
      <c r="AC321" s="133"/>
    </row>
    <row r="322" spans="1:29" s="135" customFormat="1" ht="15" hidden="1" customHeight="1" outlineLevel="3" x14ac:dyDescent="0.35">
      <c r="A322" s="71">
        <f t="shared" si="41"/>
        <v>309</v>
      </c>
      <c r="B322" s="133"/>
      <c r="C322" s="133"/>
      <c r="D322" s="133"/>
      <c r="E322" s="133" t="s">
        <v>4067</v>
      </c>
      <c r="F322" s="198" t="s">
        <v>4160</v>
      </c>
      <c r="G322" s="198"/>
      <c r="H322" s="133" t="str">
        <f>CONCATENATE("               ",F322)</f>
        <v xml:space="preserve">               Conduct System Test Cases Review Meeting</v>
      </c>
      <c r="I322" s="133"/>
      <c r="J322" s="134">
        <f>LEN(TRIM(I322))-LEN(SUBSTITUTE(TRIM(I322),",",""))+1</f>
        <v>1</v>
      </c>
      <c r="K322" s="74"/>
      <c r="L322" s="74"/>
      <c r="M322" s="74"/>
      <c r="N322" s="74">
        <v>0.8</v>
      </c>
      <c r="O322" s="74"/>
      <c r="P322" s="75"/>
      <c r="Q322" s="75"/>
      <c r="R322" s="75"/>
      <c r="S322" s="75" t="e">
        <f>#REF!*N322</f>
        <v>#REF!</v>
      </c>
      <c r="T322" s="76"/>
      <c r="U322" s="76"/>
      <c r="V322" s="76"/>
      <c r="W322" s="76" t="e">
        <f>S322*Sheet2!$C$4</f>
        <v>#REF!</v>
      </c>
      <c r="X322" s="133" t="e">
        <f>IF(ISBLANK(P322),IF(ISBLANK(Q322),IF(ISBLANK(R322),IF(ISBLANK(S322),"Error",S322),R322),Q322),P322)/6</f>
        <v>#REF!</v>
      </c>
      <c r="Y322" s="133" t="e">
        <f>ROUNDUP(X322,1)</f>
        <v>#REF!</v>
      </c>
      <c r="Z322" s="133"/>
      <c r="AA322" s="133">
        <f t="shared" si="50"/>
        <v>0</v>
      </c>
      <c r="AB322" s="133" t="e">
        <f>(WORKDAY(AA322,Y322))</f>
        <v>#REF!</v>
      </c>
      <c r="AC322" s="133"/>
    </row>
    <row r="323" spans="1:29" s="135" customFormat="1" ht="15" hidden="1" customHeight="1" outlineLevel="3" x14ac:dyDescent="0.35">
      <c r="A323" s="71">
        <f t="shared" si="41"/>
        <v>310</v>
      </c>
      <c r="B323" s="133"/>
      <c r="C323" s="133"/>
      <c r="D323" s="133"/>
      <c r="E323" s="133" t="s">
        <v>4068</v>
      </c>
      <c r="F323" s="198" t="s">
        <v>4159</v>
      </c>
      <c r="G323" s="198"/>
      <c r="H323" s="133"/>
      <c r="I323" s="133"/>
      <c r="J323" s="134"/>
      <c r="K323" s="74"/>
      <c r="L323" s="74"/>
      <c r="M323" s="74"/>
      <c r="N323" s="74">
        <v>0.2</v>
      </c>
      <c r="O323" s="74"/>
      <c r="P323" s="75"/>
      <c r="Q323" s="75"/>
      <c r="R323" s="75"/>
      <c r="S323" s="75" t="e">
        <f>#REF!*N323</f>
        <v>#REF!</v>
      </c>
      <c r="T323" s="76"/>
      <c r="U323" s="76"/>
      <c r="V323" s="76"/>
      <c r="W323" s="76" t="e">
        <f>S323*Sheet2!$C$4</f>
        <v>#REF!</v>
      </c>
      <c r="X323" s="133" t="e">
        <f>IF(ISBLANK(P323),IF(ISBLANK(Q323),IF(ISBLANK(R323),IF(ISBLANK(S323),"Error",S323),R323),Q323),P323)/6</f>
        <v>#REF!</v>
      </c>
      <c r="Y323" s="133" t="e">
        <f>ROUNDUP(X323,1)</f>
        <v>#REF!</v>
      </c>
      <c r="Z323" s="133"/>
      <c r="AA323" s="133">
        <f t="shared" si="50"/>
        <v>0</v>
      </c>
      <c r="AB323" s="133" t="e">
        <f>(WORKDAY(AA323,Y323))</f>
        <v>#REF!</v>
      </c>
      <c r="AC323" s="133"/>
    </row>
    <row r="324" spans="1:29" s="135" customFormat="1" ht="15" hidden="1" customHeight="1" outlineLevel="2" x14ac:dyDescent="0.35">
      <c r="A324" s="71">
        <f t="shared" si="41"/>
        <v>311</v>
      </c>
      <c r="B324" s="133"/>
      <c r="C324" s="133"/>
      <c r="D324" s="133" t="s">
        <v>4063</v>
      </c>
      <c r="E324" s="198" t="s">
        <v>4161</v>
      </c>
      <c r="F324" s="198"/>
      <c r="G324" s="198"/>
      <c r="H324" s="133" t="str">
        <f>CONCATENATE("          ",E324)</f>
        <v xml:space="preserve">          Analyze System Test Cases Peer Review</v>
      </c>
      <c r="I324" s="133"/>
      <c r="J324" s="134"/>
      <c r="K324" s="74"/>
      <c r="L324" s="74"/>
      <c r="M324" s="74">
        <v>0.45</v>
      </c>
      <c r="N324" s="74">
        <f>SUM(N325:N328)</f>
        <v>1</v>
      </c>
      <c r="O324" s="74"/>
      <c r="P324" s="75"/>
      <c r="Q324" s="75"/>
      <c r="R324" s="75" t="e">
        <f>#REF!*M324</f>
        <v>#REF!</v>
      </c>
      <c r="S324" s="75"/>
      <c r="T324" s="76"/>
      <c r="U324" s="76"/>
      <c r="V324" s="76" t="e">
        <f>R324*Sheet2!$C$4</f>
        <v>#REF!</v>
      </c>
      <c r="W324" s="76"/>
      <c r="X324" s="133"/>
      <c r="Y324" s="133"/>
      <c r="Z324" s="133">
        <v>9</v>
      </c>
      <c r="AA324" s="133">
        <f t="shared" si="50"/>
        <v>0</v>
      </c>
      <c r="AB324" s="133">
        <f>(WORKDAY(AA324,Y324))</f>
        <v>0</v>
      </c>
      <c r="AC324" s="133"/>
    </row>
    <row r="325" spans="1:29" s="135" customFormat="1" ht="15" hidden="1" customHeight="1" outlineLevel="3" x14ac:dyDescent="0.35">
      <c r="A325" s="71">
        <f t="shared" si="41"/>
        <v>312</v>
      </c>
      <c r="B325" s="133"/>
      <c r="C325" s="133"/>
      <c r="D325" s="133"/>
      <c r="E325" s="133" t="s">
        <v>4069</v>
      </c>
      <c r="F325" s="198" t="s">
        <v>4162</v>
      </c>
      <c r="G325" s="198"/>
      <c r="H325" s="133"/>
      <c r="I325" s="133"/>
      <c r="J325" s="134"/>
      <c r="K325" s="74"/>
      <c r="L325" s="74"/>
      <c r="M325" s="74"/>
      <c r="N325" s="74">
        <v>0.35</v>
      </c>
      <c r="O325" s="74"/>
      <c r="P325" s="75"/>
      <c r="Q325" s="75"/>
      <c r="R325" s="75"/>
      <c r="S325" s="75" t="e">
        <f>#REF!*N325</f>
        <v>#REF!</v>
      </c>
      <c r="T325" s="76"/>
      <c r="U325" s="76"/>
      <c r="V325" s="76"/>
      <c r="W325" s="76"/>
      <c r="X325" s="133" t="e">
        <f t="shared" ref="X325:X351" si="51">IF(ISBLANK(P325),IF(ISBLANK(Q325),IF(ISBLANK(R325),IF(ISBLANK(S325),"Error",S325),R325),Q325),P325)/6</f>
        <v>#REF!</v>
      </c>
      <c r="Y325" s="133" t="e">
        <f t="shared" ref="Y325:Y351" si="52">ROUNDUP(X325,1)</f>
        <v>#REF!</v>
      </c>
      <c r="Z325" s="133"/>
      <c r="AA325" s="133"/>
      <c r="AB325" s="133"/>
      <c r="AC325" s="133"/>
    </row>
    <row r="326" spans="1:29" s="135" customFormat="1" ht="15" hidden="1" customHeight="1" outlineLevel="3" x14ac:dyDescent="0.35">
      <c r="A326" s="71">
        <f t="shared" si="41"/>
        <v>313</v>
      </c>
      <c r="B326" s="133"/>
      <c r="C326" s="133"/>
      <c r="D326" s="133"/>
      <c r="E326" s="133" t="s">
        <v>4070</v>
      </c>
      <c r="F326" s="198" t="s">
        <v>4163</v>
      </c>
      <c r="G326" s="198"/>
      <c r="H326" s="133" t="str">
        <f>CONCATENATE("               ",F326)</f>
        <v xml:space="preserve">               System Test Cases Peer Review Follow Up</v>
      </c>
      <c r="I326" s="133" t="s">
        <v>1129</v>
      </c>
      <c r="J326" s="134">
        <f>LEN(TRIM(I326))-LEN(SUBSTITUTE(TRIM(I326),",",""))+1</f>
        <v>1</v>
      </c>
      <c r="K326" s="74"/>
      <c r="L326" s="74"/>
      <c r="M326" s="74"/>
      <c r="N326" s="74">
        <v>0.2</v>
      </c>
      <c r="O326" s="74"/>
      <c r="P326" s="75"/>
      <c r="Q326" s="75"/>
      <c r="R326" s="75"/>
      <c r="S326" s="75" t="e">
        <f>#REF!*N326</f>
        <v>#REF!</v>
      </c>
      <c r="T326" s="76"/>
      <c r="U326" s="76"/>
      <c r="V326" s="76"/>
      <c r="W326" s="76" t="e">
        <f>S326*Sheet2!$C$4</f>
        <v>#REF!</v>
      </c>
      <c r="X326" s="133" t="e">
        <f t="shared" si="51"/>
        <v>#REF!</v>
      </c>
      <c r="Y326" s="133" t="e">
        <f t="shared" si="52"/>
        <v>#REF!</v>
      </c>
      <c r="Z326" s="133"/>
      <c r="AA326" s="133">
        <f t="shared" ref="AA326:AA359" si="53">IF(ISBLANK(Z326),,WORKDAY(VLOOKUP(Z326,$A$2:$AB$811,26),0))</f>
        <v>0</v>
      </c>
      <c r="AB326" s="133" t="e">
        <f>(WORKDAY(AA326,Y326))</f>
        <v>#REF!</v>
      </c>
      <c r="AC326" s="133"/>
    </row>
    <row r="327" spans="1:29" s="135" customFormat="1" ht="15" hidden="1" customHeight="1" outlineLevel="3" x14ac:dyDescent="0.35">
      <c r="A327" s="71">
        <f t="shared" si="41"/>
        <v>314</v>
      </c>
      <c r="B327" s="133"/>
      <c r="C327" s="133"/>
      <c r="D327" s="133"/>
      <c r="E327" s="133" t="s">
        <v>4071</v>
      </c>
      <c r="F327" s="198" t="s">
        <v>4164</v>
      </c>
      <c r="G327" s="198"/>
      <c r="H327" s="133" t="str">
        <f>CONCATENATE("               ",F327)</f>
        <v xml:space="preserve">               Resolve Modifications from System Test Cases Peer Review</v>
      </c>
      <c r="I327" s="133" t="s">
        <v>1129</v>
      </c>
      <c r="J327" s="134">
        <f>LEN(TRIM(I327))-LEN(SUBSTITUTE(TRIM(I327),",",""))+1</f>
        <v>1</v>
      </c>
      <c r="K327" s="74"/>
      <c r="L327" s="74"/>
      <c r="M327" s="74"/>
      <c r="N327" s="74">
        <v>0.35</v>
      </c>
      <c r="O327" s="74"/>
      <c r="P327" s="75"/>
      <c r="Q327" s="75"/>
      <c r="R327" s="75"/>
      <c r="S327" s="75" t="e">
        <f>#REF!*N327</f>
        <v>#REF!</v>
      </c>
      <c r="T327" s="76"/>
      <c r="U327" s="76"/>
      <c r="V327" s="76"/>
      <c r="W327" s="76" t="e">
        <f>S327*Sheet2!$C$4</f>
        <v>#REF!</v>
      </c>
      <c r="X327" s="133" t="e">
        <f t="shared" si="51"/>
        <v>#REF!</v>
      </c>
      <c r="Y327" s="133" t="e">
        <f t="shared" si="52"/>
        <v>#REF!</v>
      </c>
      <c r="Z327" s="133">
        <v>12</v>
      </c>
      <c r="AA327" s="133">
        <f t="shared" si="53"/>
        <v>0</v>
      </c>
      <c r="AB327" s="133" t="e">
        <f>(WORKDAY(AA327,Y327))</f>
        <v>#REF!</v>
      </c>
      <c r="AC327" s="133"/>
    </row>
    <row r="328" spans="1:29" s="135" customFormat="1" ht="15" hidden="1" customHeight="1" outlineLevel="3" x14ac:dyDescent="0.35">
      <c r="A328" s="71">
        <f t="shared" si="41"/>
        <v>315</v>
      </c>
      <c r="B328" s="133"/>
      <c r="C328" s="133"/>
      <c r="D328" s="133"/>
      <c r="E328" s="133" t="s">
        <v>4072</v>
      </c>
      <c r="F328" s="198" t="s">
        <v>4165</v>
      </c>
      <c r="G328" s="198"/>
      <c r="H328" s="133" t="str">
        <f>CONCATENATE("               ",F328)</f>
        <v xml:space="preserve">               Document and Communicate System Test Cases Review Results</v>
      </c>
      <c r="I328" s="133" t="s">
        <v>1129</v>
      </c>
      <c r="J328" s="134">
        <f>LEN(TRIM(I328))-LEN(SUBSTITUTE(TRIM(I328),",",""))+1</f>
        <v>1</v>
      </c>
      <c r="K328" s="74"/>
      <c r="L328" s="74"/>
      <c r="M328" s="74"/>
      <c r="N328" s="74">
        <v>0.1</v>
      </c>
      <c r="O328" s="74"/>
      <c r="P328" s="75"/>
      <c r="Q328" s="75"/>
      <c r="R328" s="75"/>
      <c r="S328" s="75" t="e">
        <f>#REF!*N328</f>
        <v>#REF!</v>
      </c>
      <c r="T328" s="76"/>
      <c r="U328" s="76"/>
      <c r="V328" s="76"/>
      <c r="W328" s="76" t="e">
        <f>S328*Sheet2!$C$4</f>
        <v>#REF!</v>
      </c>
      <c r="X328" s="133" t="e">
        <f t="shared" si="51"/>
        <v>#REF!</v>
      </c>
      <c r="Y328" s="133" t="e">
        <f t="shared" si="52"/>
        <v>#REF!</v>
      </c>
      <c r="Z328" s="133">
        <v>13</v>
      </c>
      <c r="AA328" s="133">
        <f t="shared" si="53"/>
        <v>0</v>
      </c>
      <c r="AB328" s="133" t="e">
        <f>(WORKDAY(AA328,Y328))</f>
        <v>#REF!</v>
      </c>
      <c r="AC328" s="133"/>
    </row>
    <row r="329" spans="1:29" s="135" customFormat="1" ht="15" hidden="1" customHeight="1" outlineLevel="1" x14ac:dyDescent="0.35">
      <c r="A329" s="71">
        <f t="shared" si="41"/>
        <v>316</v>
      </c>
      <c r="B329" s="133"/>
      <c r="C329" s="133" t="s">
        <v>4152</v>
      </c>
      <c r="D329" s="198" t="s">
        <v>4166</v>
      </c>
      <c r="E329" s="198"/>
      <c r="F329" s="198"/>
      <c r="G329" s="198"/>
      <c r="H329" s="133"/>
      <c r="I329" s="133" t="s">
        <v>1157</v>
      </c>
      <c r="J329" s="134"/>
      <c r="K329" s="74"/>
      <c r="L329" s="74">
        <v>0.1</v>
      </c>
      <c r="M329" s="74">
        <f>SUM(M330:M335)</f>
        <v>1</v>
      </c>
      <c r="N329" s="74"/>
      <c r="O329" s="74"/>
      <c r="P329" s="75"/>
      <c r="Q329" s="75" t="e">
        <f>(#REF!*L329)</f>
        <v>#REF!</v>
      </c>
      <c r="R329" s="75"/>
      <c r="S329" s="75"/>
      <c r="T329" s="76"/>
      <c r="U329" s="76" t="e">
        <f>Q329*Sheet2!$C$4</f>
        <v>#REF!</v>
      </c>
      <c r="V329" s="76"/>
      <c r="W329" s="76"/>
      <c r="X329" s="133" t="e">
        <f t="shared" si="51"/>
        <v>#REF!</v>
      </c>
      <c r="Y329" s="133" t="e">
        <f t="shared" si="52"/>
        <v>#REF!</v>
      </c>
      <c r="Z329" s="133">
        <v>71</v>
      </c>
      <c r="AA329" s="133">
        <f t="shared" si="53"/>
        <v>0</v>
      </c>
      <c r="AB329" s="133" t="e">
        <f>(WORKDAY(AA329,Y329))</f>
        <v>#REF!</v>
      </c>
      <c r="AC329" s="133"/>
    </row>
    <row r="330" spans="1:29" s="135" customFormat="1" ht="15" hidden="1" customHeight="1" outlineLevel="2" x14ac:dyDescent="0.35">
      <c r="A330" s="71">
        <f t="shared" si="41"/>
        <v>317</v>
      </c>
      <c r="B330" s="133"/>
      <c r="C330" s="133"/>
      <c r="D330" s="133" t="s">
        <v>743</v>
      </c>
      <c r="E330" s="198" t="s">
        <v>4167</v>
      </c>
      <c r="F330" s="198"/>
      <c r="G330" s="198"/>
      <c r="H330" s="133" t="str">
        <f>CONCATENATE("          ",E330)</f>
        <v xml:space="preserve">          Perform System Test Cases Verification</v>
      </c>
      <c r="I330" s="133"/>
      <c r="J330" s="134"/>
      <c r="K330" s="74"/>
      <c r="L330" s="74"/>
      <c r="M330" s="74">
        <v>0.4</v>
      </c>
      <c r="N330" s="74">
        <f>SUM(N331:N334)</f>
        <v>1</v>
      </c>
      <c r="O330" s="74"/>
      <c r="P330" s="75"/>
      <c r="Q330" s="75"/>
      <c r="R330" s="75" t="e">
        <f>(#REF!*M330)</f>
        <v>#REF!</v>
      </c>
      <c r="S330" s="75"/>
      <c r="T330" s="76"/>
      <c r="U330" s="76"/>
      <c r="V330" s="76" t="e">
        <f>R330*Sheet2!$C$4</f>
        <v>#REF!</v>
      </c>
      <c r="W330" s="76"/>
      <c r="X330" s="133" t="e">
        <f t="shared" si="51"/>
        <v>#REF!</v>
      </c>
      <c r="Y330" s="133" t="e">
        <f t="shared" si="52"/>
        <v>#REF!</v>
      </c>
      <c r="Z330" s="133"/>
      <c r="AA330" s="133">
        <f t="shared" si="53"/>
        <v>0</v>
      </c>
      <c r="AB330" s="133" t="e">
        <f>(WORKDAY(AA330,Y330))</f>
        <v>#REF!</v>
      </c>
      <c r="AC330" s="133"/>
    </row>
    <row r="331" spans="1:29" s="135" customFormat="1" ht="15" hidden="1" customHeight="1" outlineLevel="3" x14ac:dyDescent="0.35">
      <c r="A331" s="71">
        <f t="shared" si="41"/>
        <v>318</v>
      </c>
      <c r="B331" s="133"/>
      <c r="C331" s="133"/>
      <c r="D331" s="133"/>
      <c r="E331" s="133" t="s">
        <v>4074</v>
      </c>
      <c r="F331" s="198" t="s">
        <v>4168</v>
      </c>
      <c r="G331" s="198"/>
      <c r="H331" s="133" t="str">
        <f>CONCATENATE("               ",F331)</f>
        <v xml:space="preserve">               Identify System Test Cases Reviewers</v>
      </c>
      <c r="I331" s="133" t="s">
        <v>1157</v>
      </c>
      <c r="J331" s="134">
        <f>LEN(TRIM(I331))-LEN(SUBSTITUTE(TRIM(I331),",",""))+1</f>
        <v>4</v>
      </c>
      <c r="K331" s="74"/>
      <c r="L331" s="74"/>
      <c r="M331" s="74"/>
      <c r="N331" s="74">
        <v>0.12</v>
      </c>
      <c r="O331" s="74"/>
      <c r="P331" s="75"/>
      <c r="Q331" s="75"/>
      <c r="R331" s="75"/>
      <c r="S331" s="75" t="e">
        <f>#REF!*N331</f>
        <v>#REF!</v>
      </c>
      <c r="T331" s="76"/>
      <c r="U331" s="76"/>
      <c r="V331" s="76"/>
      <c r="W331" s="76" t="e">
        <f>S331*Sheet2!$C$4</f>
        <v>#REF!</v>
      </c>
      <c r="X331" s="133" t="e">
        <f t="shared" si="51"/>
        <v>#REF!</v>
      </c>
      <c r="Y331" s="133" t="e">
        <f t="shared" si="52"/>
        <v>#REF!</v>
      </c>
      <c r="Z331" s="133"/>
      <c r="AA331" s="133">
        <f t="shared" si="53"/>
        <v>0</v>
      </c>
      <c r="AB331" s="133" t="e">
        <f>WORKDAY(AA331,Y331)</f>
        <v>#REF!</v>
      </c>
      <c r="AC331" s="133"/>
    </row>
    <row r="332" spans="1:29" s="135" customFormat="1" ht="15" hidden="1" customHeight="1" outlineLevel="3" x14ac:dyDescent="0.35">
      <c r="A332" s="71">
        <f t="shared" ref="A332:A395" si="54">A331+1</f>
        <v>319</v>
      </c>
      <c r="B332" s="133"/>
      <c r="C332" s="133"/>
      <c r="D332" s="133"/>
      <c r="E332" s="133" t="s">
        <v>4075</v>
      </c>
      <c r="F332" s="198" t="s">
        <v>4169</v>
      </c>
      <c r="G332" s="198"/>
      <c r="H332" s="133" t="str">
        <f>CONCATENATE("               ",F332)</f>
        <v xml:space="preserve">               Schedule Review and Approve System Test Cases Review</v>
      </c>
      <c r="I332" s="133" t="s">
        <v>1157</v>
      </c>
      <c r="J332" s="134">
        <f>LEN(TRIM(I332))-LEN(SUBSTITUTE(TRIM(I332),",",""))+1</f>
        <v>4</v>
      </c>
      <c r="K332" s="74"/>
      <c r="L332" s="74"/>
      <c r="M332" s="74"/>
      <c r="N332" s="74">
        <v>0.02</v>
      </c>
      <c r="O332" s="74"/>
      <c r="P332" s="75"/>
      <c r="Q332" s="75"/>
      <c r="R332" s="75"/>
      <c r="S332" s="75" t="e">
        <f>#REF!*N332</f>
        <v>#REF!</v>
      </c>
      <c r="T332" s="76"/>
      <c r="U332" s="76"/>
      <c r="V332" s="76"/>
      <c r="W332" s="76" t="e">
        <f>S332*Sheet2!$C$4</f>
        <v>#REF!</v>
      </c>
      <c r="X332" s="133" t="e">
        <f t="shared" si="51"/>
        <v>#REF!</v>
      </c>
      <c r="Y332" s="133" t="e">
        <f t="shared" si="52"/>
        <v>#REF!</v>
      </c>
      <c r="Z332" s="133">
        <v>17</v>
      </c>
      <c r="AA332" s="133">
        <f t="shared" si="53"/>
        <v>0</v>
      </c>
      <c r="AB332" s="133" t="e">
        <f t="shared" ref="AB332:AB339" si="55">WORKDAY(AA332,X332)</f>
        <v>#REF!</v>
      </c>
      <c r="AC332" s="133"/>
    </row>
    <row r="333" spans="1:29" s="135" customFormat="1" ht="15" hidden="1" customHeight="1" outlineLevel="3" x14ac:dyDescent="0.35">
      <c r="A333" s="71">
        <f t="shared" si="54"/>
        <v>320</v>
      </c>
      <c r="B333" s="133"/>
      <c r="C333" s="133"/>
      <c r="D333" s="133"/>
      <c r="E333" s="133" t="s">
        <v>4076</v>
      </c>
      <c r="F333" s="198" t="s">
        <v>4170</v>
      </c>
      <c r="G333" s="198"/>
      <c r="H333" s="133" t="str">
        <f>CONCATENATE("               ",F333)</f>
        <v xml:space="preserve">               Conduct Review and Approve System Test Cases Meeting</v>
      </c>
      <c r="I333" s="133" t="s">
        <v>1157</v>
      </c>
      <c r="J333" s="134">
        <f>LEN(TRIM(I333))-LEN(SUBSTITUTE(TRIM(I333),",",""))+1</f>
        <v>4</v>
      </c>
      <c r="K333" s="74"/>
      <c r="L333" s="74"/>
      <c r="M333" s="74"/>
      <c r="N333" s="74">
        <v>0.38</v>
      </c>
      <c r="O333" s="74"/>
      <c r="P333" s="75"/>
      <c r="Q333" s="75"/>
      <c r="R333" s="75"/>
      <c r="S333" s="75" t="e">
        <f>#REF!*N333</f>
        <v>#REF!</v>
      </c>
      <c r="T333" s="76"/>
      <c r="U333" s="76"/>
      <c r="V333" s="76"/>
      <c r="W333" s="76" t="e">
        <f>S333*Sheet2!$C$4</f>
        <v>#REF!</v>
      </c>
      <c r="X333" s="133" t="e">
        <f t="shared" si="51"/>
        <v>#REF!</v>
      </c>
      <c r="Y333" s="133" t="e">
        <f t="shared" si="52"/>
        <v>#REF!</v>
      </c>
      <c r="Z333" s="133">
        <v>18</v>
      </c>
      <c r="AA333" s="133">
        <f t="shared" si="53"/>
        <v>0</v>
      </c>
      <c r="AB333" s="133" t="e">
        <f t="shared" si="55"/>
        <v>#REF!</v>
      </c>
      <c r="AC333" s="133"/>
    </row>
    <row r="334" spans="1:29" s="135" customFormat="1" ht="15" hidden="1" customHeight="1" outlineLevel="3" x14ac:dyDescent="0.35">
      <c r="A334" s="71">
        <f t="shared" si="54"/>
        <v>321</v>
      </c>
      <c r="B334" s="133"/>
      <c r="C334" s="133"/>
      <c r="D334" s="133"/>
      <c r="E334" s="133" t="s">
        <v>4077</v>
      </c>
      <c r="F334" s="198" t="s">
        <v>4171</v>
      </c>
      <c r="G334" s="198"/>
      <c r="H334" s="133" t="str">
        <f>CONCATENATE("               ",F334)</f>
        <v xml:space="preserve">               Review and Log System Test Cases Feedback</v>
      </c>
      <c r="I334" s="133" t="s">
        <v>1157</v>
      </c>
      <c r="J334" s="134">
        <f>LEN(TRIM(I334))-LEN(SUBSTITUTE(TRIM(I334),",",""))+1</f>
        <v>4</v>
      </c>
      <c r="K334" s="74"/>
      <c r="L334" s="74"/>
      <c r="M334" s="74"/>
      <c r="N334" s="74">
        <v>0.48</v>
      </c>
      <c r="O334" s="74"/>
      <c r="P334" s="75"/>
      <c r="Q334" s="75"/>
      <c r="R334" s="75"/>
      <c r="S334" s="75" t="e">
        <f>#REF!*N334</f>
        <v>#REF!</v>
      </c>
      <c r="T334" s="76"/>
      <c r="U334" s="76"/>
      <c r="V334" s="76"/>
      <c r="W334" s="76" t="e">
        <f>S334*Sheet2!$C$4</f>
        <v>#REF!</v>
      </c>
      <c r="X334" s="133" t="e">
        <f t="shared" si="51"/>
        <v>#REF!</v>
      </c>
      <c r="Y334" s="133" t="e">
        <f t="shared" si="52"/>
        <v>#REF!</v>
      </c>
      <c r="Z334" s="133">
        <v>19</v>
      </c>
      <c r="AA334" s="133">
        <f t="shared" si="53"/>
        <v>0</v>
      </c>
      <c r="AB334" s="133" t="e">
        <f t="shared" si="55"/>
        <v>#REF!</v>
      </c>
      <c r="AC334" s="133"/>
    </row>
    <row r="335" spans="1:29" s="135" customFormat="1" ht="15" hidden="1" customHeight="1" outlineLevel="2" x14ac:dyDescent="0.35">
      <c r="A335" s="71">
        <f t="shared" si="54"/>
        <v>322</v>
      </c>
      <c r="B335" s="133"/>
      <c r="C335" s="133"/>
      <c r="D335" s="133" t="s">
        <v>4073</v>
      </c>
      <c r="E335" s="198" t="s">
        <v>4172</v>
      </c>
      <c r="F335" s="198"/>
      <c r="G335" s="198"/>
      <c r="H335" s="133" t="str">
        <f>CONCATENATE("          ",E335)</f>
        <v xml:space="preserve">          Analyze System Test Cases Verification Results</v>
      </c>
      <c r="I335" s="133"/>
      <c r="J335" s="134"/>
      <c r="K335" s="74"/>
      <c r="L335" s="74"/>
      <c r="M335" s="74">
        <v>0.6</v>
      </c>
      <c r="N335" s="74">
        <f>SUM(N336:N339)</f>
        <v>1</v>
      </c>
      <c r="O335" s="74"/>
      <c r="P335" s="75"/>
      <c r="Q335" s="75"/>
      <c r="R335" s="75" t="e">
        <f>(#REF!*M335)</f>
        <v>#REF!</v>
      </c>
      <c r="S335" s="75"/>
      <c r="T335" s="76"/>
      <c r="U335" s="76"/>
      <c r="V335" s="76" t="e">
        <f>R335*Sheet2!$C$4</f>
        <v>#REF!</v>
      </c>
      <c r="W335" s="76"/>
      <c r="X335" s="133" t="e">
        <f t="shared" si="51"/>
        <v>#REF!</v>
      </c>
      <c r="Y335" s="133" t="e">
        <f t="shared" si="52"/>
        <v>#REF!</v>
      </c>
      <c r="Z335" s="133">
        <v>15</v>
      </c>
      <c r="AA335" s="133">
        <f t="shared" si="53"/>
        <v>0</v>
      </c>
      <c r="AB335" s="133" t="e">
        <f t="shared" si="55"/>
        <v>#REF!</v>
      </c>
      <c r="AC335" s="133"/>
    </row>
    <row r="336" spans="1:29" s="135" customFormat="1" ht="15" hidden="1" customHeight="1" outlineLevel="3" x14ac:dyDescent="0.35">
      <c r="A336" s="71">
        <f t="shared" si="54"/>
        <v>323</v>
      </c>
      <c r="B336" s="133"/>
      <c r="C336" s="133"/>
      <c r="D336" s="133"/>
      <c r="E336" s="133" t="s">
        <v>4078</v>
      </c>
      <c r="F336" s="198" t="s">
        <v>4162</v>
      </c>
      <c r="G336" s="198"/>
      <c r="H336" s="133" t="str">
        <f>CONCATENATE("               ",F336)</f>
        <v xml:space="preserve">               Resolve System Test Cases Feedback</v>
      </c>
      <c r="I336" s="133"/>
      <c r="J336" s="134">
        <f>LEN(TRIM(I336))-LEN(SUBSTITUTE(TRIM(I336),",",""))+1</f>
        <v>1</v>
      </c>
      <c r="K336" s="74"/>
      <c r="L336" s="74"/>
      <c r="M336" s="74"/>
      <c r="N336" s="74">
        <v>0.5</v>
      </c>
      <c r="O336" s="74"/>
      <c r="P336" s="75"/>
      <c r="Q336" s="75"/>
      <c r="R336" s="75"/>
      <c r="S336" s="75" t="e">
        <f>#REF!*N336</f>
        <v>#REF!</v>
      </c>
      <c r="T336" s="76"/>
      <c r="U336" s="76"/>
      <c r="V336" s="76"/>
      <c r="W336" s="76" t="e">
        <f>S336*Sheet2!$C$4</f>
        <v>#REF!</v>
      </c>
      <c r="X336" s="133" t="e">
        <f t="shared" si="51"/>
        <v>#REF!</v>
      </c>
      <c r="Y336" s="133" t="e">
        <f t="shared" si="52"/>
        <v>#REF!</v>
      </c>
      <c r="Z336" s="133"/>
      <c r="AA336" s="133">
        <f t="shared" si="53"/>
        <v>0</v>
      </c>
      <c r="AB336" s="133" t="e">
        <f t="shared" si="55"/>
        <v>#REF!</v>
      </c>
      <c r="AC336" s="133"/>
    </row>
    <row r="337" spans="1:29" s="135" customFormat="1" ht="15" hidden="1" customHeight="1" outlineLevel="3" x14ac:dyDescent="0.35">
      <c r="A337" s="71">
        <f t="shared" si="54"/>
        <v>324</v>
      </c>
      <c r="B337" s="133"/>
      <c r="C337" s="133"/>
      <c r="D337" s="133"/>
      <c r="E337" s="133" t="s">
        <v>4079</v>
      </c>
      <c r="F337" s="198" t="s">
        <v>4173</v>
      </c>
      <c r="G337" s="198"/>
      <c r="H337" s="133" t="str">
        <f>CONCATENATE("               ",F337)</f>
        <v xml:space="preserve">               Verify Closure of System Test Cases Feedback</v>
      </c>
      <c r="I337" s="133"/>
      <c r="J337" s="134">
        <f>LEN(TRIM(I337))-LEN(SUBSTITUTE(TRIM(I337),",",""))+1</f>
        <v>1</v>
      </c>
      <c r="K337" s="74"/>
      <c r="L337" s="74"/>
      <c r="M337" s="74"/>
      <c r="N337" s="74">
        <v>0.3</v>
      </c>
      <c r="O337" s="74"/>
      <c r="P337" s="75"/>
      <c r="Q337" s="75"/>
      <c r="R337" s="75"/>
      <c r="S337" s="75" t="e">
        <f>#REF!*N337</f>
        <v>#REF!</v>
      </c>
      <c r="T337" s="76"/>
      <c r="U337" s="76"/>
      <c r="V337" s="76"/>
      <c r="W337" s="76" t="e">
        <f>S337*Sheet2!$C$4</f>
        <v>#REF!</v>
      </c>
      <c r="X337" s="133" t="e">
        <f t="shared" si="51"/>
        <v>#REF!</v>
      </c>
      <c r="Y337" s="133" t="e">
        <f t="shared" si="52"/>
        <v>#REF!</v>
      </c>
      <c r="Z337" s="133">
        <v>22</v>
      </c>
      <c r="AA337" s="133">
        <f t="shared" si="53"/>
        <v>0</v>
      </c>
      <c r="AB337" s="133" t="e">
        <f t="shared" si="55"/>
        <v>#REF!</v>
      </c>
      <c r="AC337" s="133"/>
    </row>
    <row r="338" spans="1:29" s="135" customFormat="1" ht="15" hidden="1" customHeight="1" outlineLevel="3" x14ac:dyDescent="0.35">
      <c r="A338" s="71">
        <f t="shared" si="54"/>
        <v>325</v>
      </c>
      <c r="B338" s="133"/>
      <c r="C338" s="133"/>
      <c r="D338" s="133"/>
      <c r="E338" s="133" t="s">
        <v>4080</v>
      </c>
      <c r="F338" s="198" t="s">
        <v>4165</v>
      </c>
      <c r="G338" s="198"/>
      <c r="H338" s="133" t="str">
        <f>CONCATENATE("               ",F338)</f>
        <v xml:space="preserve">               Document and Communicate System Test Cases Review Results</v>
      </c>
      <c r="I338" s="133"/>
      <c r="J338" s="134">
        <f>LEN(TRIM(I338))-LEN(SUBSTITUTE(TRIM(I338),",",""))+1</f>
        <v>1</v>
      </c>
      <c r="K338" s="74"/>
      <c r="L338" s="74"/>
      <c r="M338" s="74"/>
      <c r="N338" s="74">
        <v>0.1</v>
      </c>
      <c r="O338" s="74"/>
      <c r="P338" s="75"/>
      <c r="Q338" s="75"/>
      <c r="R338" s="75"/>
      <c r="S338" s="75" t="e">
        <f>#REF!*N338</f>
        <v>#REF!</v>
      </c>
      <c r="T338" s="76"/>
      <c r="U338" s="76"/>
      <c r="V338" s="76"/>
      <c r="W338" s="76" t="e">
        <f>S338*Sheet2!$C$4</f>
        <v>#REF!</v>
      </c>
      <c r="X338" s="133" t="e">
        <f t="shared" si="51"/>
        <v>#REF!</v>
      </c>
      <c r="Y338" s="133" t="e">
        <f t="shared" si="52"/>
        <v>#REF!</v>
      </c>
      <c r="Z338" s="133">
        <v>23</v>
      </c>
      <c r="AA338" s="133">
        <f t="shared" si="53"/>
        <v>0</v>
      </c>
      <c r="AB338" s="133" t="e">
        <f t="shared" si="55"/>
        <v>#REF!</v>
      </c>
      <c r="AC338" s="133"/>
    </row>
    <row r="339" spans="1:29" s="135" customFormat="1" ht="15" hidden="1" customHeight="1" outlineLevel="3" x14ac:dyDescent="0.35">
      <c r="A339" s="71">
        <f t="shared" si="54"/>
        <v>326</v>
      </c>
      <c r="B339" s="133"/>
      <c r="C339" s="133"/>
      <c r="D339" s="133"/>
      <c r="E339" s="133" t="s">
        <v>4081</v>
      </c>
      <c r="F339" s="198" t="s">
        <v>4174</v>
      </c>
      <c r="G339" s="198"/>
      <c r="H339" s="133" t="str">
        <f>CONCATENATE("               ",F339)</f>
        <v xml:space="preserve">               Obtain Approval and System Test Cases</v>
      </c>
      <c r="I339" s="133"/>
      <c r="J339" s="134">
        <f>LEN(TRIM(I339))-LEN(SUBSTITUTE(TRIM(I339),",",""))+1</f>
        <v>1</v>
      </c>
      <c r="K339" s="74"/>
      <c r="L339" s="74"/>
      <c r="M339" s="74"/>
      <c r="N339" s="74">
        <v>0.1</v>
      </c>
      <c r="O339" s="74"/>
      <c r="P339" s="75"/>
      <c r="Q339" s="75"/>
      <c r="R339" s="75"/>
      <c r="S339" s="75" t="e">
        <f>#REF!*N339</f>
        <v>#REF!</v>
      </c>
      <c r="T339" s="76"/>
      <c r="U339" s="76"/>
      <c r="V339" s="76"/>
      <c r="W339" s="76" t="e">
        <f>S339*Sheet2!$C$4</f>
        <v>#REF!</v>
      </c>
      <c r="X339" s="133" t="e">
        <f t="shared" si="51"/>
        <v>#REF!</v>
      </c>
      <c r="Y339" s="133" t="e">
        <f t="shared" si="52"/>
        <v>#REF!</v>
      </c>
      <c r="Z339" s="133">
        <v>24</v>
      </c>
      <c r="AA339" s="133">
        <f t="shared" si="53"/>
        <v>0</v>
      </c>
      <c r="AB339" s="133" t="e">
        <f t="shared" si="55"/>
        <v>#REF!</v>
      </c>
      <c r="AC339" s="133"/>
    </row>
    <row r="340" spans="1:29" s="135" customFormat="1" ht="15" hidden="1" customHeight="1" outlineLevel="1" x14ac:dyDescent="0.35">
      <c r="A340" s="71">
        <f t="shared" si="54"/>
        <v>327</v>
      </c>
      <c r="B340" s="133"/>
      <c r="C340" s="133" t="s">
        <v>4153</v>
      </c>
      <c r="D340" s="198" t="s">
        <v>3503</v>
      </c>
      <c r="E340" s="198"/>
      <c r="F340" s="198"/>
      <c r="G340" s="198"/>
      <c r="H340" s="133"/>
      <c r="I340" s="133" t="s">
        <v>1183</v>
      </c>
      <c r="J340" s="134"/>
      <c r="K340" s="74"/>
      <c r="L340" s="74"/>
      <c r="M340" s="74">
        <v>0.03</v>
      </c>
      <c r="N340" s="74"/>
      <c r="O340" s="74"/>
      <c r="P340" s="75"/>
      <c r="Q340" s="75"/>
      <c r="R340" s="75">
        <f>($Q$387*M340)</f>
        <v>0</v>
      </c>
      <c r="S340" s="75"/>
      <c r="T340" s="76"/>
      <c r="U340" s="76"/>
      <c r="V340" s="76"/>
      <c r="W340" s="76"/>
      <c r="X340" s="133">
        <f t="shared" si="51"/>
        <v>0</v>
      </c>
      <c r="Y340" s="133">
        <f t="shared" si="52"/>
        <v>0</v>
      </c>
      <c r="Z340" s="133"/>
      <c r="AA340" s="133">
        <f t="shared" si="53"/>
        <v>0</v>
      </c>
      <c r="AB340" s="133">
        <f t="shared" ref="AB340:AB350" si="56">AB140</f>
        <v>0</v>
      </c>
      <c r="AC340" s="133"/>
    </row>
    <row r="341" spans="1:29" s="135" customFormat="1" ht="15" hidden="1" customHeight="1" outlineLevel="1" x14ac:dyDescent="0.35">
      <c r="A341" s="71">
        <f t="shared" si="54"/>
        <v>328</v>
      </c>
      <c r="B341" s="133"/>
      <c r="C341" s="133" t="s">
        <v>4175</v>
      </c>
      <c r="D341" s="198" t="s">
        <v>3557</v>
      </c>
      <c r="E341" s="198"/>
      <c r="F341" s="198"/>
      <c r="G341" s="198"/>
      <c r="H341" s="133"/>
      <c r="I341" s="133"/>
      <c r="J341" s="134"/>
      <c r="K341" s="74"/>
      <c r="L341" s="74">
        <v>0.08</v>
      </c>
      <c r="M341" s="74">
        <f>SUM(M342:M398)</f>
        <v>4.9999999999999991</v>
      </c>
      <c r="N341" s="74"/>
      <c r="O341" s="74"/>
      <c r="P341" s="75"/>
      <c r="Q341" s="75">
        <f>($P$384*L341)</f>
        <v>0</v>
      </c>
      <c r="R341" s="75"/>
      <c r="S341" s="75"/>
      <c r="T341" s="76"/>
      <c r="U341" s="76"/>
      <c r="V341" s="76"/>
      <c r="W341" s="76"/>
      <c r="X341" s="133">
        <f t="shared" si="51"/>
        <v>0</v>
      </c>
      <c r="Y341" s="133">
        <f t="shared" si="52"/>
        <v>0</v>
      </c>
      <c r="Z341" s="133"/>
      <c r="AA341" s="133">
        <f t="shared" si="53"/>
        <v>0</v>
      </c>
      <c r="AB341" s="133">
        <f t="shared" si="56"/>
        <v>0</v>
      </c>
      <c r="AC341" s="133"/>
    </row>
    <row r="342" spans="1:29" s="135" customFormat="1" ht="15" hidden="1" customHeight="1" outlineLevel="1" x14ac:dyDescent="0.35">
      <c r="A342" s="71">
        <f t="shared" si="54"/>
        <v>329</v>
      </c>
      <c r="B342" s="133"/>
      <c r="C342" s="133"/>
      <c r="D342" s="133" t="s">
        <v>4178</v>
      </c>
      <c r="E342" s="198" t="s">
        <v>3504</v>
      </c>
      <c r="F342" s="198"/>
      <c r="G342" s="198"/>
      <c r="H342" s="133"/>
      <c r="I342" s="133"/>
      <c r="J342" s="134"/>
      <c r="K342" s="74"/>
      <c r="L342" s="74"/>
      <c r="M342" s="74">
        <v>0.27300000000000002</v>
      </c>
      <c r="N342" s="74"/>
      <c r="O342" s="74"/>
      <c r="P342" s="75"/>
      <c r="Q342" s="75"/>
      <c r="R342" s="75">
        <f>($Q$526*M342)</f>
        <v>0</v>
      </c>
      <c r="S342" s="75"/>
      <c r="T342" s="76"/>
      <c r="U342" s="76"/>
      <c r="V342" s="76"/>
      <c r="W342" s="76"/>
      <c r="X342" s="133">
        <f t="shared" si="51"/>
        <v>0</v>
      </c>
      <c r="Y342" s="133">
        <f t="shared" si="52"/>
        <v>0</v>
      </c>
      <c r="Z342" s="133"/>
      <c r="AA342" s="133">
        <f t="shared" si="53"/>
        <v>0</v>
      </c>
      <c r="AB342" s="133">
        <f t="shared" si="56"/>
        <v>0</v>
      </c>
      <c r="AC342" s="133"/>
    </row>
    <row r="343" spans="1:29" s="135" customFormat="1" ht="15" hidden="1" customHeight="1" outlineLevel="1" x14ac:dyDescent="0.35">
      <c r="A343" s="71">
        <f t="shared" si="54"/>
        <v>330</v>
      </c>
      <c r="B343" s="133"/>
      <c r="C343" s="133"/>
      <c r="D343" s="133" t="s">
        <v>4179</v>
      </c>
      <c r="E343" s="198" t="s">
        <v>3505</v>
      </c>
      <c r="F343" s="198"/>
      <c r="G343" s="198"/>
      <c r="H343" s="133"/>
      <c r="I343" s="133"/>
      <c r="J343" s="134"/>
      <c r="K343" s="74"/>
      <c r="L343" s="74"/>
      <c r="M343" s="74">
        <v>0.27300000000000002</v>
      </c>
      <c r="N343" s="74"/>
      <c r="O343" s="74"/>
      <c r="P343" s="75"/>
      <c r="Q343" s="75"/>
      <c r="R343" s="75">
        <f t="shared" ref="R343:R398" si="57">($Q$526*M343)</f>
        <v>0</v>
      </c>
      <c r="S343" s="75"/>
      <c r="T343" s="76"/>
      <c r="U343" s="76"/>
      <c r="V343" s="76"/>
      <c r="W343" s="76"/>
      <c r="X343" s="133">
        <f t="shared" si="51"/>
        <v>0</v>
      </c>
      <c r="Y343" s="133">
        <f t="shared" si="52"/>
        <v>0</v>
      </c>
      <c r="Z343" s="133"/>
      <c r="AA343" s="133">
        <f t="shared" si="53"/>
        <v>0</v>
      </c>
      <c r="AB343" s="133">
        <f t="shared" si="56"/>
        <v>0</v>
      </c>
      <c r="AC343" s="133"/>
    </row>
    <row r="344" spans="1:29" s="135" customFormat="1" ht="15" hidden="1" customHeight="1" outlineLevel="2" x14ac:dyDescent="0.35">
      <c r="A344" s="71">
        <f t="shared" si="54"/>
        <v>331</v>
      </c>
      <c r="B344" s="133"/>
      <c r="C344" s="133"/>
      <c r="D344" s="133"/>
      <c r="E344" s="133" t="s">
        <v>4180</v>
      </c>
      <c r="F344" s="198" t="s">
        <v>4207</v>
      </c>
      <c r="G344" s="198"/>
      <c r="H344" s="133"/>
      <c r="I344" s="133"/>
      <c r="J344" s="134"/>
      <c r="K344" s="74"/>
      <c r="L344" s="74"/>
      <c r="M344" s="74"/>
      <c r="N344" s="74"/>
      <c r="O344" s="74"/>
      <c r="P344" s="75"/>
      <c r="Q344" s="75"/>
      <c r="R344" s="75">
        <f t="shared" si="57"/>
        <v>0</v>
      </c>
      <c r="S344" s="75"/>
      <c r="T344" s="76"/>
      <c r="U344" s="76"/>
      <c r="V344" s="76"/>
      <c r="W344" s="76"/>
      <c r="X344" s="133">
        <f t="shared" si="51"/>
        <v>0</v>
      </c>
      <c r="Y344" s="133">
        <f t="shared" si="52"/>
        <v>0</v>
      </c>
      <c r="Z344" s="133"/>
      <c r="AA344" s="133">
        <f t="shared" si="53"/>
        <v>0</v>
      </c>
      <c r="AB344" s="133">
        <f t="shared" si="56"/>
        <v>0</v>
      </c>
      <c r="AC344" s="133"/>
    </row>
    <row r="345" spans="1:29" s="135" customFormat="1" ht="15" hidden="1" customHeight="1" outlineLevel="2" x14ac:dyDescent="0.35">
      <c r="A345" s="71">
        <f t="shared" si="54"/>
        <v>332</v>
      </c>
      <c r="B345" s="133"/>
      <c r="C345" s="133"/>
      <c r="D345" s="133"/>
      <c r="E345" s="133" t="s">
        <v>4181</v>
      </c>
      <c r="F345" s="198" t="s">
        <v>4208</v>
      </c>
      <c r="G345" s="198"/>
      <c r="H345" s="133"/>
      <c r="I345" s="133"/>
      <c r="J345" s="134"/>
      <c r="K345" s="74"/>
      <c r="L345" s="74"/>
      <c r="M345" s="74"/>
      <c r="N345" s="74"/>
      <c r="O345" s="74"/>
      <c r="P345" s="75"/>
      <c r="Q345" s="75"/>
      <c r="R345" s="75">
        <f t="shared" si="57"/>
        <v>0</v>
      </c>
      <c r="S345" s="75"/>
      <c r="T345" s="76"/>
      <c r="U345" s="76"/>
      <c r="V345" s="76"/>
      <c r="W345" s="76"/>
      <c r="X345" s="133">
        <f t="shared" si="51"/>
        <v>0</v>
      </c>
      <c r="Y345" s="133">
        <f t="shared" si="52"/>
        <v>0</v>
      </c>
      <c r="Z345" s="133"/>
      <c r="AA345" s="133">
        <f t="shared" si="53"/>
        <v>0</v>
      </c>
      <c r="AB345" s="133">
        <f t="shared" si="56"/>
        <v>0</v>
      </c>
      <c r="AC345" s="133"/>
    </row>
    <row r="346" spans="1:29" s="135" customFormat="1" ht="15" hidden="1" customHeight="1" outlineLevel="2" x14ac:dyDescent="0.35">
      <c r="A346" s="71">
        <f t="shared" si="54"/>
        <v>333</v>
      </c>
      <c r="B346" s="133"/>
      <c r="C346" s="133"/>
      <c r="D346" s="133"/>
      <c r="E346" s="133" t="s">
        <v>4182</v>
      </c>
      <c r="F346" s="198" t="s">
        <v>4209</v>
      </c>
      <c r="G346" s="198"/>
      <c r="H346" s="133"/>
      <c r="I346" s="133"/>
      <c r="J346" s="134"/>
      <c r="K346" s="74"/>
      <c r="L346" s="74"/>
      <c r="M346" s="74"/>
      <c r="N346" s="74"/>
      <c r="O346" s="74"/>
      <c r="P346" s="75"/>
      <c r="Q346" s="75"/>
      <c r="R346" s="75">
        <f t="shared" si="57"/>
        <v>0</v>
      </c>
      <c r="S346" s="75"/>
      <c r="T346" s="76"/>
      <c r="U346" s="76"/>
      <c r="V346" s="76"/>
      <c r="W346" s="76"/>
      <c r="X346" s="133">
        <f t="shared" si="51"/>
        <v>0</v>
      </c>
      <c r="Y346" s="133">
        <f t="shared" si="52"/>
        <v>0</v>
      </c>
      <c r="Z346" s="133"/>
      <c r="AA346" s="133">
        <f t="shared" si="53"/>
        <v>0</v>
      </c>
      <c r="AB346" s="133">
        <f t="shared" si="56"/>
        <v>0</v>
      </c>
      <c r="AC346" s="133"/>
    </row>
    <row r="347" spans="1:29" s="135" customFormat="1" ht="15" hidden="1" customHeight="1" outlineLevel="2" x14ac:dyDescent="0.35">
      <c r="A347" s="71">
        <f t="shared" si="54"/>
        <v>334</v>
      </c>
      <c r="B347" s="133"/>
      <c r="C347" s="133"/>
      <c r="D347" s="133"/>
      <c r="E347" s="133" t="s">
        <v>4183</v>
      </c>
      <c r="F347" s="198" t="s">
        <v>4211</v>
      </c>
      <c r="G347" s="198"/>
      <c r="H347" s="133"/>
      <c r="I347" s="133"/>
      <c r="J347" s="134"/>
      <c r="K347" s="74"/>
      <c r="L347" s="74"/>
      <c r="M347" s="74"/>
      <c r="N347" s="74"/>
      <c r="O347" s="74"/>
      <c r="P347" s="75"/>
      <c r="Q347" s="75"/>
      <c r="R347" s="75">
        <f t="shared" si="57"/>
        <v>0</v>
      </c>
      <c r="S347" s="75"/>
      <c r="T347" s="76"/>
      <c r="U347" s="76"/>
      <c r="V347" s="76"/>
      <c r="W347" s="76"/>
      <c r="X347" s="133">
        <f t="shared" si="51"/>
        <v>0</v>
      </c>
      <c r="Y347" s="133">
        <f t="shared" si="52"/>
        <v>0</v>
      </c>
      <c r="Z347" s="133"/>
      <c r="AA347" s="133">
        <f t="shared" si="53"/>
        <v>0</v>
      </c>
      <c r="AB347" s="133">
        <f t="shared" si="56"/>
        <v>0</v>
      </c>
      <c r="AC347" s="133"/>
    </row>
    <row r="348" spans="1:29" s="135" customFormat="1" ht="15" hidden="1" customHeight="1" outlineLevel="2" x14ac:dyDescent="0.35">
      <c r="A348" s="71">
        <f t="shared" si="54"/>
        <v>335</v>
      </c>
      <c r="B348" s="133"/>
      <c r="C348" s="133"/>
      <c r="D348" s="133"/>
      <c r="E348" s="133" t="s">
        <v>4184</v>
      </c>
      <c r="F348" s="198" t="s">
        <v>4210</v>
      </c>
      <c r="G348" s="198"/>
      <c r="H348" s="133"/>
      <c r="I348" s="133"/>
      <c r="J348" s="134"/>
      <c r="K348" s="74"/>
      <c r="L348" s="74"/>
      <c r="M348" s="74"/>
      <c r="N348" s="74"/>
      <c r="O348" s="74"/>
      <c r="P348" s="75"/>
      <c r="Q348" s="75"/>
      <c r="R348" s="75">
        <f t="shared" si="57"/>
        <v>0</v>
      </c>
      <c r="S348" s="75"/>
      <c r="T348" s="76"/>
      <c r="U348" s="76"/>
      <c r="V348" s="76"/>
      <c r="W348" s="76"/>
      <c r="X348" s="133">
        <f t="shared" si="51"/>
        <v>0</v>
      </c>
      <c r="Y348" s="133">
        <f t="shared" si="52"/>
        <v>0</v>
      </c>
      <c r="Z348" s="133"/>
      <c r="AA348" s="133">
        <f t="shared" si="53"/>
        <v>0</v>
      </c>
      <c r="AB348" s="133">
        <f t="shared" si="56"/>
        <v>0</v>
      </c>
      <c r="AC348" s="133"/>
    </row>
    <row r="349" spans="1:29" s="135" customFormat="1" ht="15" hidden="1" customHeight="1" outlineLevel="2" x14ac:dyDescent="0.35">
      <c r="A349" s="71">
        <f t="shared" si="54"/>
        <v>336</v>
      </c>
      <c r="B349" s="133"/>
      <c r="C349" s="133"/>
      <c r="D349" s="133"/>
      <c r="E349" s="133" t="s">
        <v>4185</v>
      </c>
      <c r="F349" s="198" t="s">
        <v>4212</v>
      </c>
      <c r="G349" s="198"/>
      <c r="H349" s="133"/>
      <c r="I349" s="133"/>
      <c r="J349" s="134"/>
      <c r="K349" s="74"/>
      <c r="L349" s="74"/>
      <c r="M349" s="74"/>
      <c r="N349" s="74"/>
      <c r="O349" s="74"/>
      <c r="P349" s="75"/>
      <c r="Q349" s="75"/>
      <c r="R349" s="75">
        <f t="shared" si="57"/>
        <v>0</v>
      </c>
      <c r="S349" s="75"/>
      <c r="T349" s="76"/>
      <c r="U349" s="76"/>
      <c r="V349" s="76"/>
      <c r="W349" s="76"/>
      <c r="X349" s="133">
        <f t="shared" si="51"/>
        <v>0</v>
      </c>
      <c r="Y349" s="133">
        <f t="shared" si="52"/>
        <v>0</v>
      </c>
      <c r="Z349" s="133"/>
      <c r="AA349" s="133">
        <f t="shared" si="53"/>
        <v>0</v>
      </c>
      <c r="AB349" s="133">
        <f t="shared" si="56"/>
        <v>0</v>
      </c>
      <c r="AC349" s="133"/>
    </row>
    <row r="350" spans="1:29" s="135" customFormat="1" ht="15" hidden="1" customHeight="1" outlineLevel="2" x14ac:dyDescent="0.35">
      <c r="A350" s="71">
        <f t="shared" si="54"/>
        <v>337</v>
      </c>
      <c r="B350" s="133"/>
      <c r="C350" s="133"/>
      <c r="D350" s="133"/>
      <c r="E350" s="133" t="s">
        <v>4186</v>
      </c>
      <c r="F350" s="198" t="s">
        <v>4213</v>
      </c>
      <c r="G350" s="198"/>
      <c r="H350" s="133"/>
      <c r="I350" s="133"/>
      <c r="J350" s="134"/>
      <c r="K350" s="74"/>
      <c r="L350" s="74"/>
      <c r="M350" s="74"/>
      <c r="N350" s="74"/>
      <c r="O350" s="74"/>
      <c r="P350" s="75"/>
      <c r="Q350" s="75"/>
      <c r="R350" s="75">
        <f t="shared" si="57"/>
        <v>0</v>
      </c>
      <c r="S350" s="75"/>
      <c r="T350" s="76"/>
      <c r="U350" s="76"/>
      <c r="V350" s="76"/>
      <c r="W350" s="76"/>
      <c r="X350" s="133">
        <f t="shared" si="51"/>
        <v>0</v>
      </c>
      <c r="Y350" s="133">
        <f t="shared" si="52"/>
        <v>0</v>
      </c>
      <c r="Z350" s="133"/>
      <c r="AA350" s="133">
        <f t="shared" si="53"/>
        <v>0</v>
      </c>
      <c r="AB350" s="133">
        <f t="shared" si="56"/>
        <v>0</v>
      </c>
      <c r="AC350" s="133"/>
    </row>
    <row r="351" spans="1:29" s="135" customFormat="1" ht="15" hidden="1" customHeight="1" outlineLevel="1" x14ac:dyDescent="0.35">
      <c r="A351" s="71">
        <f t="shared" si="54"/>
        <v>338</v>
      </c>
      <c r="B351" s="133"/>
      <c r="C351" s="133"/>
      <c r="D351" s="133" t="s">
        <v>4187</v>
      </c>
      <c r="E351" s="198" t="s">
        <v>4229</v>
      </c>
      <c r="F351" s="198"/>
      <c r="G351" s="198"/>
      <c r="H351" s="133"/>
      <c r="I351" s="133"/>
      <c r="J351" s="134"/>
      <c r="K351" s="74"/>
      <c r="L351" s="74">
        <v>5.4899999999999997E-2</v>
      </c>
      <c r="M351" s="74">
        <f>SUM(M352:M363)</f>
        <v>1</v>
      </c>
      <c r="N351" s="74"/>
      <c r="O351" s="74"/>
      <c r="P351" s="75"/>
      <c r="Q351" s="75" t="e">
        <f>(#REF!*L351)</f>
        <v>#REF!</v>
      </c>
      <c r="R351" s="75"/>
      <c r="S351" s="75"/>
      <c r="T351" s="76"/>
      <c r="U351" s="76" t="e">
        <f>Q351*Sheet2!$C$4</f>
        <v>#REF!</v>
      </c>
      <c r="V351" s="76"/>
      <c r="W351" s="76"/>
      <c r="X351" s="133" t="e">
        <f t="shared" si="51"/>
        <v>#REF!</v>
      </c>
      <c r="Y351" s="133" t="e">
        <f t="shared" si="52"/>
        <v>#REF!</v>
      </c>
      <c r="Z351" s="133">
        <v>69</v>
      </c>
      <c r="AA351" s="133">
        <f t="shared" si="53"/>
        <v>0</v>
      </c>
      <c r="AB351" s="133" t="e">
        <f>(WORKDAY(AA351,Y351))</f>
        <v>#REF!</v>
      </c>
      <c r="AC351" s="133"/>
    </row>
    <row r="352" spans="1:29" s="135" customFormat="1" ht="15" hidden="1" customHeight="1" outlineLevel="2" x14ac:dyDescent="0.35">
      <c r="A352" s="71">
        <f t="shared" si="54"/>
        <v>339</v>
      </c>
      <c r="B352" s="133"/>
      <c r="C352" s="133"/>
      <c r="D352" s="133"/>
      <c r="E352" s="133" t="s">
        <v>4222</v>
      </c>
      <c r="F352" s="198" t="s">
        <v>4218</v>
      </c>
      <c r="G352" s="198"/>
      <c r="H352" s="133" t="str">
        <f>CONCATENATE("          ",F352)</f>
        <v xml:space="preserve">          Prepare for Pilot Deployment Plan Peer Review</v>
      </c>
      <c r="I352" s="133"/>
      <c r="J352" s="134"/>
      <c r="K352" s="74"/>
      <c r="L352" s="74"/>
      <c r="M352" s="74">
        <v>0.35</v>
      </c>
      <c r="N352" s="74">
        <f>SUM(N353:N355)</f>
        <v>1</v>
      </c>
      <c r="O352" s="74"/>
      <c r="P352" s="75"/>
      <c r="Q352" s="75"/>
      <c r="R352" s="75" t="e">
        <f>#REF!*M352</f>
        <v>#REF!</v>
      </c>
      <c r="S352" s="75"/>
      <c r="T352" s="76"/>
      <c r="U352" s="76"/>
      <c r="V352" s="76" t="e">
        <f>#REF!*Sheet2!$C$4</f>
        <v>#REF!</v>
      </c>
      <c r="W352" s="76"/>
      <c r="X352" s="133"/>
      <c r="Y352" s="133"/>
      <c r="Z352" s="133"/>
      <c r="AA352" s="133">
        <f t="shared" si="53"/>
        <v>0</v>
      </c>
      <c r="AB352" s="133">
        <f>(WORKDAY(AA352,Y352))</f>
        <v>0</v>
      </c>
      <c r="AC352" s="133"/>
    </row>
    <row r="353" spans="1:29" s="135" customFormat="1" ht="15" hidden="1" customHeight="1" outlineLevel="3" x14ac:dyDescent="0.35">
      <c r="A353" s="71">
        <f t="shared" si="54"/>
        <v>340</v>
      </c>
      <c r="B353" s="133"/>
      <c r="C353" s="133"/>
      <c r="D353" s="133"/>
      <c r="E353" s="133"/>
      <c r="F353" s="133" t="s">
        <v>4219</v>
      </c>
      <c r="G353" s="133" t="s">
        <v>4214</v>
      </c>
      <c r="H353" s="133"/>
      <c r="I353" s="133"/>
      <c r="J353" s="134"/>
      <c r="K353" s="74"/>
      <c r="L353" s="74"/>
      <c r="M353" s="74"/>
      <c r="N353" s="74">
        <v>0.1</v>
      </c>
      <c r="O353" s="74"/>
      <c r="P353" s="75"/>
      <c r="Q353" s="75"/>
      <c r="R353" s="75"/>
      <c r="S353" s="75" t="e">
        <f>#REF!*N353</f>
        <v>#REF!</v>
      </c>
      <c r="T353" s="76"/>
      <c r="U353" s="76"/>
      <c r="V353" s="76"/>
      <c r="W353" s="76"/>
      <c r="X353" s="133" t="e">
        <f>IF(ISBLANK(P353),IF(ISBLANK(Q353),IF(ISBLANK(R353),IF(ISBLANK(S353),"Error",S353),R353),Q353),P353)/6</f>
        <v>#REF!</v>
      </c>
      <c r="Y353" s="133" t="e">
        <f>ROUNDUP(X353,1)</f>
        <v>#REF!</v>
      </c>
      <c r="Z353" s="133"/>
      <c r="AA353" s="133">
        <f t="shared" si="53"/>
        <v>0</v>
      </c>
      <c r="AB353" s="133"/>
      <c r="AC353" s="133"/>
    </row>
    <row r="354" spans="1:29" s="135" customFormat="1" ht="15" hidden="1" customHeight="1" outlineLevel="3" x14ac:dyDescent="0.35">
      <c r="A354" s="71">
        <f t="shared" si="54"/>
        <v>341</v>
      </c>
      <c r="B354" s="133"/>
      <c r="C354" s="133"/>
      <c r="D354" s="133"/>
      <c r="E354" s="133"/>
      <c r="F354" s="133" t="s">
        <v>4220</v>
      </c>
      <c r="G354" s="133" t="s">
        <v>4215</v>
      </c>
      <c r="H354" s="133" t="str">
        <f>CONCATENATE("               ",G354)</f>
        <v xml:space="preserve">               Check Draft Pilot Deployment Plan</v>
      </c>
      <c r="I354" s="133" t="s">
        <v>1129</v>
      </c>
      <c r="J354" s="134">
        <f>LEN(TRIM(I354))-LEN(SUBSTITUTE(TRIM(I354),",",""))+1</f>
        <v>1</v>
      </c>
      <c r="K354" s="74"/>
      <c r="L354" s="74"/>
      <c r="M354" s="74"/>
      <c r="N354" s="74">
        <v>0.8</v>
      </c>
      <c r="O354" s="74"/>
      <c r="P354" s="75"/>
      <c r="Q354" s="75"/>
      <c r="R354" s="75"/>
      <c r="S354" s="75" t="e">
        <f>#REF!*N354</f>
        <v>#REF!</v>
      </c>
      <c r="T354" s="76"/>
      <c r="U354" s="76"/>
      <c r="V354" s="76"/>
      <c r="W354" s="76" t="e">
        <f>#REF!*Sheet2!$C$4</f>
        <v>#REF!</v>
      </c>
      <c r="X354" s="133" t="e">
        <f>IF(ISBLANK(P354),IF(ISBLANK(Q354),IF(ISBLANK(R354),IF(ISBLANK(S354),"Error",S354),R354),Q354),P354)/6</f>
        <v>#REF!</v>
      </c>
      <c r="Y354" s="133" t="e">
        <f>ROUNDUP(X354,1)</f>
        <v>#REF!</v>
      </c>
      <c r="Z354" s="133"/>
      <c r="AA354" s="133">
        <f t="shared" si="53"/>
        <v>0</v>
      </c>
      <c r="AB354" s="133" t="e">
        <f>(WORKDAY(AA354,Y354))</f>
        <v>#REF!</v>
      </c>
      <c r="AC354" s="133"/>
    </row>
    <row r="355" spans="1:29" s="135" customFormat="1" ht="15" hidden="1" customHeight="1" outlineLevel="3" x14ac:dyDescent="0.35">
      <c r="A355" s="71">
        <f t="shared" si="54"/>
        <v>342</v>
      </c>
      <c r="B355" s="133"/>
      <c r="C355" s="133"/>
      <c r="D355" s="133"/>
      <c r="E355" s="133"/>
      <c r="F355" s="133" t="s">
        <v>4221</v>
      </c>
      <c r="G355" s="133" t="s">
        <v>4216</v>
      </c>
      <c r="H355" s="133" t="str">
        <f>CONCATENATE("               ",G355)</f>
        <v xml:space="preserve">               Schedule Pilot Deployment Plan Peer Review Meeting</v>
      </c>
      <c r="I355" s="133"/>
      <c r="J355" s="134">
        <f>LEN(TRIM(I355))-LEN(SUBSTITUTE(TRIM(I355),",",""))+1</f>
        <v>1</v>
      </c>
      <c r="K355" s="74"/>
      <c r="L355" s="74"/>
      <c r="M355" s="74"/>
      <c r="N355" s="74">
        <v>0.1</v>
      </c>
      <c r="O355" s="74"/>
      <c r="P355" s="75"/>
      <c r="Q355" s="75"/>
      <c r="R355" s="75"/>
      <c r="S355" s="75" t="e">
        <f>#REF!*N355</f>
        <v>#REF!</v>
      </c>
      <c r="T355" s="76"/>
      <c r="U355" s="76"/>
      <c r="V355" s="76"/>
      <c r="W355" s="76"/>
      <c r="X355" s="133" t="e">
        <f>IF(ISBLANK(P355),IF(ISBLANK(Q355),IF(ISBLANK(R355),IF(ISBLANK(S355),"Error",S355),R355),Q355),P355)/6</f>
        <v>#REF!</v>
      </c>
      <c r="Y355" s="133" t="e">
        <f>ROUNDUP(X355,1)</f>
        <v>#REF!</v>
      </c>
      <c r="Z355" s="133"/>
      <c r="AA355" s="133">
        <f t="shared" si="53"/>
        <v>0</v>
      </c>
      <c r="AB355" s="133"/>
      <c r="AC355" s="133"/>
    </row>
    <row r="356" spans="1:29" s="135" customFormat="1" ht="15" hidden="1" customHeight="1" outlineLevel="2" x14ac:dyDescent="0.35">
      <c r="A356" s="71">
        <f t="shared" si="54"/>
        <v>343</v>
      </c>
      <c r="B356" s="133"/>
      <c r="C356" s="133"/>
      <c r="D356" s="133"/>
      <c r="E356" s="133" t="s">
        <v>4223</v>
      </c>
      <c r="F356" s="133" t="s">
        <v>4217</v>
      </c>
      <c r="G356" s="133"/>
      <c r="H356" s="133" t="str">
        <f>CONCATENATE("          ",F356)</f>
        <v xml:space="preserve">          Conduct Pilot Deployment Plan Peer Review</v>
      </c>
      <c r="I356" s="133"/>
      <c r="J356" s="134"/>
      <c r="K356" s="74"/>
      <c r="L356" s="74"/>
      <c r="M356" s="74">
        <v>0.2</v>
      </c>
      <c r="N356" s="74">
        <f>SUM(N357:N358)</f>
        <v>1</v>
      </c>
      <c r="O356" s="74"/>
      <c r="P356" s="75"/>
      <c r="Q356" s="75"/>
      <c r="R356" s="75" t="e">
        <f>#REF!*M356</f>
        <v>#REF!</v>
      </c>
      <c r="S356" s="75"/>
      <c r="T356" s="76"/>
      <c r="U356" s="76"/>
      <c r="V356" s="76" t="e">
        <f>R356*Sheet2!$C$4</f>
        <v>#REF!</v>
      </c>
      <c r="W356" s="76"/>
      <c r="X356" s="133"/>
      <c r="Y356" s="133"/>
      <c r="Z356" s="133">
        <v>4</v>
      </c>
      <c r="AA356" s="133">
        <f t="shared" si="53"/>
        <v>0</v>
      </c>
      <c r="AB356" s="133">
        <f>(WORKDAY(AA356,Y356))</f>
        <v>0</v>
      </c>
      <c r="AC356" s="133"/>
    </row>
    <row r="357" spans="1:29" s="135" customFormat="1" ht="15" hidden="1" customHeight="1" outlineLevel="3" x14ac:dyDescent="0.35">
      <c r="A357" s="71">
        <f t="shared" si="54"/>
        <v>344</v>
      </c>
      <c r="B357" s="133"/>
      <c r="C357" s="133"/>
      <c r="D357" s="133"/>
      <c r="E357" s="133"/>
      <c r="F357" s="133" t="s">
        <v>4224</v>
      </c>
      <c r="G357" s="133" t="s">
        <v>4226</v>
      </c>
      <c r="H357" s="133" t="str">
        <f>CONCATENATE("               ",G357)</f>
        <v xml:space="preserve">               Conduct Pilot Deployment Plan Review Meeting</v>
      </c>
      <c r="I357" s="133"/>
      <c r="J357" s="134">
        <f>LEN(TRIM(I357))-LEN(SUBSTITUTE(TRIM(I357),",",""))+1</f>
        <v>1</v>
      </c>
      <c r="K357" s="74"/>
      <c r="L357" s="74"/>
      <c r="M357" s="74"/>
      <c r="N357" s="74">
        <v>0.8</v>
      </c>
      <c r="O357" s="74"/>
      <c r="P357" s="75"/>
      <c r="Q357" s="75"/>
      <c r="R357" s="75"/>
      <c r="S357" s="75" t="e">
        <f>#REF!*N357</f>
        <v>#REF!</v>
      </c>
      <c r="T357" s="76"/>
      <c r="U357" s="76"/>
      <c r="V357" s="76"/>
      <c r="W357" s="76" t="e">
        <f>S357*Sheet2!$C$4</f>
        <v>#REF!</v>
      </c>
      <c r="X357" s="133" t="e">
        <f>IF(ISBLANK(P357),IF(ISBLANK(Q357),IF(ISBLANK(R357),IF(ISBLANK(S357),"Error",S357),R357),Q357),P357)/6</f>
        <v>#REF!</v>
      </c>
      <c r="Y357" s="133" t="e">
        <f>ROUNDUP(X357,1)</f>
        <v>#REF!</v>
      </c>
      <c r="Z357" s="133"/>
      <c r="AA357" s="133">
        <f t="shared" si="53"/>
        <v>0</v>
      </c>
      <c r="AB357" s="133" t="e">
        <f>(WORKDAY(AA357,Y357))</f>
        <v>#REF!</v>
      </c>
      <c r="AC357" s="133"/>
    </row>
    <row r="358" spans="1:29" s="135" customFormat="1" ht="15" hidden="1" customHeight="1" outlineLevel="3" x14ac:dyDescent="0.35">
      <c r="A358" s="71">
        <f t="shared" si="54"/>
        <v>345</v>
      </c>
      <c r="B358" s="133"/>
      <c r="C358" s="133"/>
      <c r="D358" s="133"/>
      <c r="E358" s="133"/>
      <c r="F358" s="133" t="s">
        <v>4225</v>
      </c>
      <c r="G358" s="133" t="s">
        <v>4227</v>
      </c>
      <c r="H358" s="133"/>
      <c r="I358" s="133"/>
      <c r="J358" s="134"/>
      <c r="K358" s="74"/>
      <c r="L358" s="74"/>
      <c r="M358" s="74"/>
      <c r="N358" s="74">
        <v>0.2</v>
      </c>
      <c r="O358" s="74"/>
      <c r="P358" s="75"/>
      <c r="Q358" s="75"/>
      <c r="R358" s="75"/>
      <c r="S358" s="75" t="e">
        <f>#REF!*N358</f>
        <v>#REF!</v>
      </c>
      <c r="T358" s="76"/>
      <c r="U358" s="76"/>
      <c r="V358" s="76"/>
      <c r="W358" s="76" t="e">
        <f>S358*Sheet2!$C$4</f>
        <v>#REF!</v>
      </c>
      <c r="X358" s="133" t="e">
        <f>IF(ISBLANK(P358),IF(ISBLANK(Q358),IF(ISBLANK(R358),IF(ISBLANK(S358),"Error",S358),R358),Q358),P358)/6</f>
        <v>#REF!</v>
      </c>
      <c r="Y358" s="133" t="e">
        <f>ROUNDUP(X358,1)</f>
        <v>#REF!</v>
      </c>
      <c r="Z358" s="133"/>
      <c r="AA358" s="133">
        <f t="shared" si="53"/>
        <v>0</v>
      </c>
      <c r="AB358" s="133" t="e">
        <f>(WORKDAY(AA358,Y358))</f>
        <v>#REF!</v>
      </c>
      <c r="AC358" s="133"/>
    </row>
    <row r="359" spans="1:29" s="135" customFormat="1" ht="15" hidden="1" customHeight="1" outlineLevel="2" x14ac:dyDescent="0.35">
      <c r="A359" s="71">
        <f t="shared" si="54"/>
        <v>346</v>
      </c>
      <c r="B359" s="133"/>
      <c r="C359" s="133"/>
      <c r="D359" s="133" t="s">
        <v>4189</v>
      </c>
      <c r="E359" s="198" t="s">
        <v>4228</v>
      </c>
      <c r="F359" s="198"/>
      <c r="G359" s="198"/>
      <c r="H359" s="133" t="str">
        <f>CONCATENATE("          ",E359)</f>
        <v xml:space="preserve">          Analyze Pilot Deployment Plan Peer Review</v>
      </c>
      <c r="I359" s="133"/>
      <c r="J359" s="134"/>
      <c r="K359" s="74"/>
      <c r="L359" s="74"/>
      <c r="M359" s="74">
        <v>0.45</v>
      </c>
      <c r="N359" s="74">
        <f>SUM(N360:N363)</f>
        <v>1</v>
      </c>
      <c r="O359" s="74"/>
      <c r="P359" s="75"/>
      <c r="Q359" s="75"/>
      <c r="R359" s="75" t="e">
        <f>#REF!*M359</f>
        <v>#REF!</v>
      </c>
      <c r="S359" s="75"/>
      <c r="T359" s="76"/>
      <c r="U359" s="76"/>
      <c r="V359" s="76" t="e">
        <f>R359*Sheet2!$C$4</f>
        <v>#REF!</v>
      </c>
      <c r="W359" s="76"/>
      <c r="X359" s="133"/>
      <c r="Y359" s="133"/>
      <c r="Z359" s="133">
        <v>9</v>
      </c>
      <c r="AA359" s="133">
        <f t="shared" si="53"/>
        <v>0</v>
      </c>
      <c r="AB359" s="133">
        <f>(WORKDAY(AA359,Y359))</f>
        <v>0</v>
      </c>
      <c r="AC359" s="133"/>
    </row>
    <row r="360" spans="1:29" s="135" customFormat="1" ht="15" hidden="1" customHeight="1" outlineLevel="3" x14ac:dyDescent="0.35">
      <c r="A360" s="71">
        <f t="shared" si="54"/>
        <v>347</v>
      </c>
      <c r="B360" s="133"/>
      <c r="C360" s="133"/>
      <c r="D360" s="133"/>
      <c r="E360" s="133" t="s">
        <v>4190</v>
      </c>
      <c r="F360" s="198" t="s">
        <v>4230</v>
      </c>
      <c r="G360" s="198"/>
      <c r="H360" s="133"/>
      <c r="I360" s="133"/>
      <c r="J360" s="134"/>
      <c r="K360" s="74"/>
      <c r="L360" s="74"/>
      <c r="M360" s="74"/>
      <c r="N360" s="74">
        <v>0.35</v>
      </c>
      <c r="O360" s="74"/>
      <c r="P360" s="75"/>
      <c r="Q360" s="75"/>
      <c r="R360" s="75"/>
      <c r="S360" s="75" t="e">
        <f>#REF!*N360</f>
        <v>#REF!</v>
      </c>
      <c r="T360" s="76"/>
      <c r="U360" s="76"/>
      <c r="V360" s="76"/>
      <c r="W360" s="76"/>
      <c r="X360" s="133" t="e">
        <f t="shared" ref="X360:X382" si="58">IF(ISBLANK(P360),IF(ISBLANK(Q360),IF(ISBLANK(R360),IF(ISBLANK(S360),"Error",S360),R360),Q360),P360)/6</f>
        <v>#REF!</v>
      </c>
      <c r="Y360" s="133" t="e">
        <f t="shared" ref="Y360:Y382" si="59">ROUNDUP(X360,1)</f>
        <v>#REF!</v>
      </c>
      <c r="Z360" s="133"/>
      <c r="AA360" s="133"/>
      <c r="AB360" s="133"/>
      <c r="AC360" s="133"/>
    </row>
    <row r="361" spans="1:29" s="135" customFormat="1" ht="15" hidden="1" customHeight="1" outlineLevel="3" x14ac:dyDescent="0.35">
      <c r="A361" s="71">
        <f t="shared" si="54"/>
        <v>348</v>
      </c>
      <c r="B361" s="133"/>
      <c r="C361" s="133"/>
      <c r="D361" s="133"/>
      <c r="E361" s="133" t="s">
        <v>4191</v>
      </c>
      <c r="F361" s="198" t="s">
        <v>4231</v>
      </c>
      <c r="G361" s="198"/>
      <c r="H361" s="133" t="str">
        <f>CONCATENATE("               ",F361)</f>
        <v xml:space="preserve">               Pilot Deployment Plan Peer Review Follow Up</v>
      </c>
      <c r="I361" s="133" t="s">
        <v>1129</v>
      </c>
      <c r="J361" s="134">
        <f>LEN(TRIM(I361))-LEN(SUBSTITUTE(TRIM(I361),",",""))+1</f>
        <v>1</v>
      </c>
      <c r="K361" s="74"/>
      <c r="L361" s="74"/>
      <c r="M361" s="74"/>
      <c r="N361" s="74">
        <v>0.2</v>
      </c>
      <c r="O361" s="74"/>
      <c r="P361" s="75"/>
      <c r="Q361" s="75"/>
      <c r="R361" s="75"/>
      <c r="S361" s="75" t="e">
        <f>#REF!*N361</f>
        <v>#REF!</v>
      </c>
      <c r="T361" s="76"/>
      <c r="U361" s="76"/>
      <c r="V361" s="76"/>
      <c r="W361" s="76" t="e">
        <f>S361*Sheet2!$C$4</f>
        <v>#REF!</v>
      </c>
      <c r="X361" s="133" t="e">
        <f t="shared" si="58"/>
        <v>#REF!</v>
      </c>
      <c r="Y361" s="133" t="e">
        <f t="shared" si="59"/>
        <v>#REF!</v>
      </c>
      <c r="Z361" s="133"/>
      <c r="AA361" s="133">
        <f t="shared" ref="AA361:AA382" si="60">IF(ISBLANK(Z361),,WORKDAY(VLOOKUP(Z361,$A$2:$AB$811,26),0))</f>
        <v>0</v>
      </c>
      <c r="AB361" s="133" t="e">
        <f>(WORKDAY(AA361,Y361))</f>
        <v>#REF!</v>
      </c>
      <c r="AC361" s="133"/>
    </row>
    <row r="362" spans="1:29" s="135" customFormat="1" ht="15" hidden="1" customHeight="1" outlineLevel="3" x14ac:dyDescent="0.35">
      <c r="A362" s="71">
        <f t="shared" si="54"/>
        <v>349</v>
      </c>
      <c r="B362" s="133"/>
      <c r="C362" s="133"/>
      <c r="D362" s="133"/>
      <c r="E362" s="133" t="s">
        <v>4192</v>
      </c>
      <c r="F362" s="198" t="s">
        <v>4232</v>
      </c>
      <c r="G362" s="198"/>
      <c r="H362" s="133" t="str">
        <f>CONCATENATE("               ",F362)</f>
        <v xml:space="preserve">               Resolve Modifications from Pilot Deployment Plan Peer Review</v>
      </c>
      <c r="I362" s="133" t="s">
        <v>1129</v>
      </c>
      <c r="J362" s="134">
        <f>LEN(TRIM(I362))-LEN(SUBSTITUTE(TRIM(I362),",",""))+1</f>
        <v>1</v>
      </c>
      <c r="K362" s="74"/>
      <c r="L362" s="74"/>
      <c r="M362" s="74"/>
      <c r="N362" s="74">
        <v>0.35</v>
      </c>
      <c r="O362" s="74"/>
      <c r="P362" s="75"/>
      <c r="Q362" s="75"/>
      <c r="R362" s="75"/>
      <c r="S362" s="75" t="e">
        <f>#REF!*N362</f>
        <v>#REF!</v>
      </c>
      <c r="T362" s="76"/>
      <c r="U362" s="76"/>
      <c r="V362" s="76"/>
      <c r="W362" s="76" t="e">
        <f>S362*Sheet2!$C$4</f>
        <v>#REF!</v>
      </c>
      <c r="X362" s="133" t="e">
        <f t="shared" si="58"/>
        <v>#REF!</v>
      </c>
      <c r="Y362" s="133" t="e">
        <f t="shared" si="59"/>
        <v>#REF!</v>
      </c>
      <c r="Z362" s="133">
        <v>12</v>
      </c>
      <c r="AA362" s="133">
        <f t="shared" si="60"/>
        <v>0</v>
      </c>
      <c r="AB362" s="133" t="e">
        <f>(WORKDAY(AA362,Y362))</f>
        <v>#REF!</v>
      </c>
      <c r="AC362" s="133"/>
    </row>
    <row r="363" spans="1:29" s="135" customFormat="1" ht="15" hidden="1" customHeight="1" outlineLevel="3" x14ac:dyDescent="0.35">
      <c r="A363" s="71">
        <f t="shared" si="54"/>
        <v>350</v>
      </c>
      <c r="B363" s="133"/>
      <c r="C363" s="133"/>
      <c r="D363" s="133"/>
      <c r="E363" s="133" t="s">
        <v>4193</v>
      </c>
      <c r="F363" s="198" t="s">
        <v>4233</v>
      </c>
      <c r="G363" s="198"/>
      <c r="H363" s="133" t="str">
        <f>CONCATENATE("               ",F363)</f>
        <v xml:space="preserve">               Document and Communicate Pilot Deployment Plan Peer Review Results</v>
      </c>
      <c r="I363" s="133" t="s">
        <v>1129</v>
      </c>
      <c r="J363" s="134">
        <f>LEN(TRIM(I363))-LEN(SUBSTITUTE(TRIM(I363),",",""))+1</f>
        <v>1</v>
      </c>
      <c r="K363" s="74"/>
      <c r="L363" s="74"/>
      <c r="M363" s="74"/>
      <c r="N363" s="74">
        <v>0.1</v>
      </c>
      <c r="O363" s="74"/>
      <c r="P363" s="75"/>
      <c r="Q363" s="75"/>
      <c r="R363" s="75"/>
      <c r="S363" s="75" t="e">
        <f>#REF!*N363</f>
        <v>#REF!</v>
      </c>
      <c r="T363" s="76"/>
      <c r="U363" s="76"/>
      <c r="V363" s="76"/>
      <c r="W363" s="76" t="e">
        <f>S363*Sheet2!$C$4</f>
        <v>#REF!</v>
      </c>
      <c r="X363" s="133" t="e">
        <f t="shared" si="58"/>
        <v>#REF!</v>
      </c>
      <c r="Y363" s="133" t="e">
        <f t="shared" si="59"/>
        <v>#REF!</v>
      </c>
      <c r="Z363" s="133">
        <v>13</v>
      </c>
      <c r="AA363" s="133">
        <f t="shared" si="60"/>
        <v>0</v>
      </c>
      <c r="AB363" s="133" t="e">
        <f>(WORKDAY(AA363,Y363))</f>
        <v>#REF!</v>
      </c>
      <c r="AC363" s="133"/>
    </row>
    <row r="364" spans="1:29" s="135" customFormat="1" ht="15" hidden="1" customHeight="1" outlineLevel="1" x14ac:dyDescent="0.35">
      <c r="A364" s="71">
        <f t="shared" si="54"/>
        <v>351</v>
      </c>
      <c r="B364" s="133"/>
      <c r="C364" s="133"/>
      <c r="D364" s="133" t="s">
        <v>4249</v>
      </c>
      <c r="E364" s="198" t="s">
        <v>4234</v>
      </c>
      <c r="F364" s="198"/>
      <c r="G364" s="198"/>
      <c r="H364" s="133"/>
      <c r="I364" s="133" t="s">
        <v>1157</v>
      </c>
      <c r="J364" s="134"/>
      <c r="K364" s="74"/>
      <c r="L364" s="74">
        <v>0.1</v>
      </c>
      <c r="M364" s="74">
        <f>SUM(M365:M370)</f>
        <v>1</v>
      </c>
      <c r="N364" s="74"/>
      <c r="O364" s="74"/>
      <c r="P364" s="75"/>
      <c r="Q364" s="75" t="e">
        <f>(#REF!*L364)</f>
        <v>#REF!</v>
      </c>
      <c r="R364" s="75"/>
      <c r="S364" s="75"/>
      <c r="T364" s="76"/>
      <c r="U364" s="76" t="e">
        <f>Q364*Sheet2!$C$4</f>
        <v>#REF!</v>
      </c>
      <c r="V364" s="76"/>
      <c r="W364" s="76"/>
      <c r="X364" s="133" t="e">
        <f t="shared" si="58"/>
        <v>#REF!</v>
      </c>
      <c r="Y364" s="133" t="e">
        <f t="shared" si="59"/>
        <v>#REF!</v>
      </c>
      <c r="Z364" s="133">
        <v>71</v>
      </c>
      <c r="AA364" s="133">
        <f t="shared" si="60"/>
        <v>0</v>
      </c>
      <c r="AB364" s="133" t="e">
        <f>(WORKDAY(AA364,Y364))</f>
        <v>#REF!</v>
      </c>
      <c r="AC364" s="133"/>
    </row>
    <row r="365" spans="1:29" s="135" customFormat="1" ht="15" hidden="1" customHeight="1" outlineLevel="2" x14ac:dyDescent="0.35">
      <c r="A365" s="71">
        <f t="shared" si="54"/>
        <v>352</v>
      </c>
      <c r="B365" s="133"/>
      <c r="C365" s="133"/>
      <c r="D365" s="133"/>
      <c r="E365" s="133" t="s">
        <v>4250</v>
      </c>
      <c r="F365" s="198" t="s">
        <v>4235</v>
      </c>
      <c r="G365" s="198"/>
      <c r="H365" s="133" t="str">
        <f>CONCATENATE("          ",F365)</f>
        <v xml:space="preserve">          Perform Pilot Deployment Plan Verification</v>
      </c>
      <c r="I365" s="133"/>
      <c r="J365" s="134"/>
      <c r="K365" s="74"/>
      <c r="L365" s="74"/>
      <c r="M365" s="74">
        <v>0.4</v>
      </c>
      <c r="N365" s="74">
        <f>SUM(N366:N369)</f>
        <v>1</v>
      </c>
      <c r="O365" s="74"/>
      <c r="P365" s="75"/>
      <c r="Q365" s="75"/>
      <c r="R365" s="75" t="e">
        <f>(#REF!*M365)</f>
        <v>#REF!</v>
      </c>
      <c r="S365" s="75"/>
      <c r="T365" s="76"/>
      <c r="U365" s="76"/>
      <c r="V365" s="76" t="e">
        <f>R365*Sheet2!$C$4</f>
        <v>#REF!</v>
      </c>
      <c r="W365" s="76"/>
      <c r="X365" s="133" t="e">
        <f t="shared" si="58"/>
        <v>#REF!</v>
      </c>
      <c r="Y365" s="133" t="e">
        <f t="shared" si="59"/>
        <v>#REF!</v>
      </c>
      <c r="Z365" s="133"/>
      <c r="AA365" s="133">
        <f t="shared" si="60"/>
        <v>0</v>
      </c>
      <c r="AB365" s="133" t="e">
        <f>(WORKDAY(AA365,Y365))</f>
        <v>#REF!</v>
      </c>
      <c r="AC365" s="133"/>
    </row>
    <row r="366" spans="1:29" s="135" customFormat="1" ht="15" hidden="1" customHeight="1" outlineLevel="3" x14ac:dyDescent="0.35">
      <c r="A366" s="71">
        <f t="shared" si="54"/>
        <v>353</v>
      </c>
      <c r="B366" s="133"/>
      <c r="C366" s="133"/>
      <c r="D366" s="133"/>
      <c r="E366" s="133"/>
      <c r="F366" s="133" t="s">
        <v>4250</v>
      </c>
      <c r="G366" s="133" t="s">
        <v>4236</v>
      </c>
      <c r="H366" s="133" t="str">
        <f>CONCATENATE("               ",G366)</f>
        <v xml:space="preserve">               Identify Pilot Deployment Plan Reviewers</v>
      </c>
      <c r="I366" s="133" t="s">
        <v>1157</v>
      </c>
      <c r="J366" s="134">
        <f>LEN(TRIM(I366))-LEN(SUBSTITUTE(TRIM(I366),",",""))+1</f>
        <v>4</v>
      </c>
      <c r="K366" s="74"/>
      <c r="L366" s="74"/>
      <c r="M366" s="74"/>
      <c r="N366" s="74">
        <v>0.12</v>
      </c>
      <c r="O366" s="74"/>
      <c r="P366" s="75"/>
      <c r="Q366" s="75"/>
      <c r="R366" s="75"/>
      <c r="S366" s="75" t="e">
        <f>#REF!*N366</f>
        <v>#REF!</v>
      </c>
      <c r="T366" s="76"/>
      <c r="U366" s="76"/>
      <c r="V366" s="76"/>
      <c r="W366" s="76" t="e">
        <f>S366*Sheet2!$C$4</f>
        <v>#REF!</v>
      </c>
      <c r="X366" s="133" t="e">
        <f t="shared" si="58"/>
        <v>#REF!</v>
      </c>
      <c r="Y366" s="133" t="e">
        <f t="shared" si="59"/>
        <v>#REF!</v>
      </c>
      <c r="Z366" s="133"/>
      <c r="AA366" s="133">
        <f t="shared" si="60"/>
        <v>0</v>
      </c>
      <c r="AB366" s="133" t="e">
        <f>WORKDAY(AA366,Y366)</f>
        <v>#REF!</v>
      </c>
      <c r="AC366" s="133"/>
    </row>
    <row r="367" spans="1:29" s="135" customFormat="1" ht="15" hidden="1" customHeight="1" outlineLevel="3" x14ac:dyDescent="0.35">
      <c r="A367" s="71">
        <f t="shared" si="54"/>
        <v>354</v>
      </c>
      <c r="B367" s="133"/>
      <c r="C367" s="133"/>
      <c r="D367" s="133"/>
      <c r="E367" s="133"/>
      <c r="F367" s="133" t="s">
        <v>4251</v>
      </c>
      <c r="G367" s="133" t="s">
        <v>4237</v>
      </c>
      <c r="H367" s="133" t="str">
        <f>CONCATENATE("               ",G367)</f>
        <v xml:space="preserve">               Schedule Review and Approve Pilot Deployment Plan Review</v>
      </c>
      <c r="I367" s="133" t="s">
        <v>1157</v>
      </c>
      <c r="J367" s="134">
        <f>LEN(TRIM(I367))-LEN(SUBSTITUTE(TRIM(I367),",",""))+1</f>
        <v>4</v>
      </c>
      <c r="K367" s="74"/>
      <c r="L367" s="74"/>
      <c r="M367" s="74"/>
      <c r="N367" s="74">
        <v>0.02</v>
      </c>
      <c r="O367" s="74"/>
      <c r="P367" s="75"/>
      <c r="Q367" s="75"/>
      <c r="R367" s="75"/>
      <c r="S367" s="75" t="e">
        <f>#REF!*N367</f>
        <v>#REF!</v>
      </c>
      <c r="T367" s="76"/>
      <c r="U367" s="76"/>
      <c r="V367" s="76"/>
      <c r="W367" s="76" t="e">
        <f>S367*Sheet2!$C$4</f>
        <v>#REF!</v>
      </c>
      <c r="X367" s="133" t="e">
        <f t="shared" si="58"/>
        <v>#REF!</v>
      </c>
      <c r="Y367" s="133" t="e">
        <f t="shared" si="59"/>
        <v>#REF!</v>
      </c>
      <c r="Z367" s="133">
        <v>17</v>
      </c>
      <c r="AA367" s="133">
        <f t="shared" si="60"/>
        <v>0</v>
      </c>
      <c r="AB367" s="133" t="e">
        <f t="shared" ref="AB367:AB374" si="61">WORKDAY(AA367,X367)</f>
        <v>#REF!</v>
      </c>
      <c r="AC367" s="133"/>
    </row>
    <row r="368" spans="1:29" s="135" customFormat="1" ht="15" hidden="1" customHeight="1" outlineLevel="3" x14ac:dyDescent="0.35">
      <c r="A368" s="71">
        <f t="shared" si="54"/>
        <v>355</v>
      </c>
      <c r="B368" s="133"/>
      <c r="C368" s="133"/>
      <c r="D368" s="133"/>
      <c r="E368" s="133"/>
      <c r="F368" s="133" t="s">
        <v>4252</v>
      </c>
      <c r="G368" s="133" t="s">
        <v>4238</v>
      </c>
      <c r="H368" s="133" t="str">
        <f>CONCATENATE("               ",G368)</f>
        <v xml:space="preserve">               Conduct Review and Approve Pilot Deployment Plan Meeting</v>
      </c>
      <c r="I368" s="133" t="s">
        <v>1157</v>
      </c>
      <c r="J368" s="134">
        <f>LEN(TRIM(I368))-LEN(SUBSTITUTE(TRIM(I368),",",""))+1</f>
        <v>4</v>
      </c>
      <c r="K368" s="74"/>
      <c r="L368" s="74"/>
      <c r="M368" s="74"/>
      <c r="N368" s="74">
        <v>0.38</v>
      </c>
      <c r="O368" s="74"/>
      <c r="P368" s="75"/>
      <c r="Q368" s="75"/>
      <c r="R368" s="75"/>
      <c r="S368" s="75" t="e">
        <f>#REF!*N368</f>
        <v>#REF!</v>
      </c>
      <c r="T368" s="76"/>
      <c r="U368" s="76"/>
      <c r="V368" s="76"/>
      <c r="W368" s="76" t="e">
        <f>S368*Sheet2!$C$4</f>
        <v>#REF!</v>
      </c>
      <c r="X368" s="133" t="e">
        <f t="shared" si="58"/>
        <v>#REF!</v>
      </c>
      <c r="Y368" s="133" t="e">
        <f t="shared" si="59"/>
        <v>#REF!</v>
      </c>
      <c r="Z368" s="133">
        <v>18</v>
      </c>
      <c r="AA368" s="133">
        <f t="shared" si="60"/>
        <v>0</v>
      </c>
      <c r="AB368" s="133" t="e">
        <f t="shared" si="61"/>
        <v>#REF!</v>
      </c>
      <c r="AC368" s="133"/>
    </row>
    <row r="369" spans="1:29" s="135" customFormat="1" ht="15" hidden="1" customHeight="1" outlineLevel="3" x14ac:dyDescent="0.35">
      <c r="A369" s="71">
        <f t="shared" si="54"/>
        <v>356</v>
      </c>
      <c r="B369" s="133"/>
      <c r="C369" s="133"/>
      <c r="D369" s="133"/>
      <c r="E369" s="133"/>
      <c r="F369" s="133" t="s">
        <v>4253</v>
      </c>
      <c r="G369" s="133" t="s">
        <v>4239</v>
      </c>
      <c r="H369" s="133" t="str">
        <f>CONCATENATE("               ",G369)</f>
        <v xml:space="preserve">               Review and Log Pilot Deployment Plan Feedback</v>
      </c>
      <c r="I369" s="133" t="s">
        <v>1157</v>
      </c>
      <c r="J369" s="134">
        <f>LEN(TRIM(I369))-LEN(SUBSTITUTE(TRIM(I369),",",""))+1</f>
        <v>4</v>
      </c>
      <c r="K369" s="74"/>
      <c r="L369" s="74"/>
      <c r="M369" s="74"/>
      <c r="N369" s="74">
        <v>0.48</v>
      </c>
      <c r="O369" s="74"/>
      <c r="P369" s="75"/>
      <c r="Q369" s="75"/>
      <c r="R369" s="75"/>
      <c r="S369" s="75" t="e">
        <f>#REF!*N369</f>
        <v>#REF!</v>
      </c>
      <c r="T369" s="76"/>
      <c r="U369" s="76"/>
      <c r="V369" s="76"/>
      <c r="W369" s="76" t="e">
        <f>S369*Sheet2!$C$4</f>
        <v>#REF!</v>
      </c>
      <c r="X369" s="133" t="e">
        <f t="shared" si="58"/>
        <v>#REF!</v>
      </c>
      <c r="Y369" s="133" t="e">
        <f t="shared" si="59"/>
        <v>#REF!</v>
      </c>
      <c r="Z369" s="133">
        <v>19</v>
      </c>
      <c r="AA369" s="133">
        <f t="shared" si="60"/>
        <v>0</v>
      </c>
      <c r="AB369" s="133" t="e">
        <f t="shared" si="61"/>
        <v>#REF!</v>
      </c>
      <c r="AC369" s="133"/>
    </row>
    <row r="370" spans="1:29" s="135" customFormat="1" ht="15" hidden="1" customHeight="1" outlineLevel="2" x14ac:dyDescent="0.35">
      <c r="A370" s="71">
        <f t="shared" si="54"/>
        <v>357</v>
      </c>
      <c r="B370" s="133"/>
      <c r="C370" s="133"/>
      <c r="D370" s="133"/>
      <c r="E370" s="133" t="s">
        <v>4251</v>
      </c>
      <c r="F370" s="198" t="s">
        <v>4240</v>
      </c>
      <c r="G370" s="198"/>
      <c r="H370" s="133" t="str">
        <f>CONCATENATE("          ",F370)</f>
        <v xml:space="preserve">          Analyze Pilot Deployment Plan Verification Results</v>
      </c>
      <c r="I370" s="133"/>
      <c r="J370" s="134"/>
      <c r="K370" s="74"/>
      <c r="L370" s="74"/>
      <c r="M370" s="74">
        <v>0.6</v>
      </c>
      <c r="N370" s="74">
        <f>SUM(N371:N374)</f>
        <v>1</v>
      </c>
      <c r="O370" s="74"/>
      <c r="P370" s="75"/>
      <c r="Q370" s="75"/>
      <c r="R370" s="75" t="e">
        <f>(#REF!*M370)</f>
        <v>#REF!</v>
      </c>
      <c r="S370" s="75"/>
      <c r="T370" s="76"/>
      <c r="U370" s="76"/>
      <c r="V370" s="76" t="e">
        <f>R370*Sheet2!$C$4</f>
        <v>#REF!</v>
      </c>
      <c r="W370" s="76"/>
      <c r="X370" s="133" t="e">
        <f t="shared" si="58"/>
        <v>#REF!</v>
      </c>
      <c r="Y370" s="133" t="e">
        <f t="shared" si="59"/>
        <v>#REF!</v>
      </c>
      <c r="Z370" s="133">
        <v>15</v>
      </c>
      <c r="AA370" s="133">
        <f t="shared" si="60"/>
        <v>0</v>
      </c>
      <c r="AB370" s="133" t="e">
        <f t="shared" si="61"/>
        <v>#REF!</v>
      </c>
      <c r="AC370" s="133"/>
    </row>
    <row r="371" spans="1:29" s="135" customFormat="1" ht="15" hidden="1" customHeight="1" outlineLevel="3" x14ac:dyDescent="0.35">
      <c r="A371" s="71">
        <f t="shared" si="54"/>
        <v>358</v>
      </c>
      <c r="B371" s="133"/>
      <c r="C371" s="133"/>
      <c r="D371" s="133"/>
      <c r="E371" s="133"/>
      <c r="F371" s="133" t="s">
        <v>4250</v>
      </c>
      <c r="G371" s="133" t="s">
        <v>4230</v>
      </c>
      <c r="H371" s="133" t="str">
        <f>CONCATENATE("               ",G371)</f>
        <v xml:space="preserve">               Resolve Pilot Deployment Plan Feedback</v>
      </c>
      <c r="I371" s="133"/>
      <c r="J371" s="134">
        <f>LEN(TRIM(I371))-LEN(SUBSTITUTE(TRIM(I371),",",""))+1</f>
        <v>1</v>
      </c>
      <c r="K371" s="74"/>
      <c r="L371" s="74"/>
      <c r="M371" s="74"/>
      <c r="N371" s="74">
        <v>0.5</v>
      </c>
      <c r="O371" s="74"/>
      <c r="P371" s="75"/>
      <c r="Q371" s="75"/>
      <c r="R371" s="75"/>
      <c r="S371" s="75" t="e">
        <f>#REF!*N371</f>
        <v>#REF!</v>
      </c>
      <c r="T371" s="76"/>
      <c r="U371" s="76"/>
      <c r="V371" s="76"/>
      <c r="W371" s="76" t="e">
        <f>S371*Sheet2!$C$4</f>
        <v>#REF!</v>
      </c>
      <c r="X371" s="133" t="e">
        <f t="shared" si="58"/>
        <v>#REF!</v>
      </c>
      <c r="Y371" s="133" t="e">
        <f t="shared" si="59"/>
        <v>#REF!</v>
      </c>
      <c r="Z371" s="133"/>
      <c r="AA371" s="133">
        <f t="shared" si="60"/>
        <v>0</v>
      </c>
      <c r="AB371" s="133" t="e">
        <f t="shared" si="61"/>
        <v>#REF!</v>
      </c>
      <c r="AC371" s="133"/>
    </row>
    <row r="372" spans="1:29" s="135" customFormat="1" ht="15" hidden="1" customHeight="1" outlineLevel="3" x14ac:dyDescent="0.35">
      <c r="A372" s="71">
        <f t="shared" si="54"/>
        <v>359</v>
      </c>
      <c r="B372" s="133"/>
      <c r="C372" s="133"/>
      <c r="D372" s="133"/>
      <c r="E372" s="133"/>
      <c r="F372" s="133" t="s">
        <v>4251</v>
      </c>
      <c r="G372" s="133" t="s">
        <v>4241</v>
      </c>
      <c r="H372" s="133" t="str">
        <f>CONCATENATE("               ",G372)</f>
        <v xml:space="preserve">               Verify Closure of Pilot Deployment Plan Feedback</v>
      </c>
      <c r="I372" s="133"/>
      <c r="J372" s="134">
        <f>LEN(TRIM(I372))-LEN(SUBSTITUTE(TRIM(I372),",",""))+1</f>
        <v>1</v>
      </c>
      <c r="K372" s="74"/>
      <c r="L372" s="74"/>
      <c r="M372" s="74"/>
      <c r="N372" s="74">
        <v>0.3</v>
      </c>
      <c r="O372" s="74"/>
      <c r="P372" s="75"/>
      <c r="Q372" s="75"/>
      <c r="R372" s="75"/>
      <c r="S372" s="75" t="e">
        <f>#REF!*N372</f>
        <v>#REF!</v>
      </c>
      <c r="T372" s="76"/>
      <c r="U372" s="76"/>
      <c r="V372" s="76"/>
      <c r="W372" s="76" t="e">
        <f>S372*Sheet2!$C$4</f>
        <v>#REF!</v>
      </c>
      <c r="X372" s="133" t="e">
        <f t="shared" si="58"/>
        <v>#REF!</v>
      </c>
      <c r="Y372" s="133" t="e">
        <f t="shared" si="59"/>
        <v>#REF!</v>
      </c>
      <c r="Z372" s="133">
        <v>22</v>
      </c>
      <c r="AA372" s="133">
        <f t="shared" si="60"/>
        <v>0</v>
      </c>
      <c r="AB372" s="133" t="e">
        <f t="shared" si="61"/>
        <v>#REF!</v>
      </c>
      <c r="AC372" s="133"/>
    </row>
    <row r="373" spans="1:29" s="135" customFormat="1" ht="15" hidden="1" customHeight="1" outlineLevel="3" x14ac:dyDescent="0.35">
      <c r="A373" s="71">
        <f t="shared" si="54"/>
        <v>360</v>
      </c>
      <c r="B373" s="133"/>
      <c r="C373" s="133"/>
      <c r="D373" s="133"/>
      <c r="E373" s="133"/>
      <c r="F373" s="133" t="s">
        <v>4252</v>
      </c>
      <c r="G373" s="133" t="s">
        <v>4242</v>
      </c>
      <c r="H373" s="133" t="str">
        <f>CONCATENATE("               ",G373)</f>
        <v xml:space="preserve">               Document and Communicate Pilot Deployment Plans Review Results</v>
      </c>
      <c r="I373" s="133"/>
      <c r="J373" s="134">
        <f>LEN(TRIM(I373))-LEN(SUBSTITUTE(TRIM(I373),",",""))+1</f>
        <v>1</v>
      </c>
      <c r="K373" s="74"/>
      <c r="L373" s="74"/>
      <c r="M373" s="74"/>
      <c r="N373" s="74">
        <v>0.1</v>
      </c>
      <c r="O373" s="74"/>
      <c r="P373" s="75"/>
      <c r="Q373" s="75"/>
      <c r="R373" s="75"/>
      <c r="S373" s="75" t="e">
        <f>#REF!*N373</f>
        <v>#REF!</v>
      </c>
      <c r="T373" s="76"/>
      <c r="U373" s="76"/>
      <c r="V373" s="76"/>
      <c r="W373" s="76" t="e">
        <f>S373*Sheet2!$C$4</f>
        <v>#REF!</v>
      </c>
      <c r="X373" s="133" t="e">
        <f t="shared" si="58"/>
        <v>#REF!</v>
      </c>
      <c r="Y373" s="133" t="e">
        <f t="shared" si="59"/>
        <v>#REF!</v>
      </c>
      <c r="Z373" s="133">
        <v>23</v>
      </c>
      <c r="AA373" s="133">
        <f t="shared" si="60"/>
        <v>0</v>
      </c>
      <c r="AB373" s="133" t="e">
        <f t="shared" si="61"/>
        <v>#REF!</v>
      </c>
      <c r="AC373" s="133"/>
    </row>
    <row r="374" spans="1:29" s="135" customFormat="1" ht="15" hidden="1" customHeight="1" outlineLevel="3" x14ac:dyDescent="0.35">
      <c r="A374" s="71">
        <f t="shared" si="54"/>
        <v>361</v>
      </c>
      <c r="B374" s="133"/>
      <c r="C374" s="133"/>
      <c r="D374" s="133"/>
      <c r="E374" s="133"/>
      <c r="F374" s="133" t="s">
        <v>4253</v>
      </c>
      <c r="G374" s="133" t="s">
        <v>4243</v>
      </c>
      <c r="H374" s="133" t="str">
        <f>CONCATENATE("               ",G374)</f>
        <v xml:space="preserve">               Obtain Approval and Pilot Deployment Plan</v>
      </c>
      <c r="I374" s="133"/>
      <c r="J374" s="134">
        <f>LEN(TRIM(I374))-LEN(SUBSTITUTE(TRIM(I374),",",""))+1</f>
        <v>1</v>
      </c>
      <c r="K374" s="74"/>
      <c r="L374" s="74"/>
      <c r="M374" s="74"/>
      <c r="N374" s="74">
        <v>0.1</v>
      </c>
      <c r="O374" s="74"/>
      <c r="P374" s="75"/>
      <c r="Q374" s="75"/>
      <c r="R374" s="75"/>
      <c r="S374" s="75" t="e">
        <f>#REF!*N374</f>
        <v>#REF!</v>
      </c>
      <c r="T374" s="76"/>
      <c r="U374" s="76"/>
      <c r="V374" s="76"/>
      <c r="W374" s="76" t="e">
        <f>S374*Sheet2!$C$4</f>
        <v>#REF!</v>
      </c>
      <c r="X374" s="133" t="e">
        <f t="shared" si="58"/>
        <v>#REF!</v>
      </c>
      <c r="Y374" s="133" t="e">
        <f t="shared" si="59"/>
        <v>#REF!</v>
      </c>
      <c r="Z374" s="133">
        <v>24</v>
      </c>
      <c r="AA374" s="133">
        <f t="shared" si="60"/>
        <v>0</v>
      </c>
      <c r="AB374" s="133" t="e">
        <f t="shared" si="61"/>
        <v>#REF!</v>
      </c>
      <c r="AC374" s="133"/>
    </row>
    <row r="375" spans="1:29" s="135" customFormat="1" ht="15" hidden="1" customHeight="1" outlineLevel="1" x14ac:dyDescent="0.35">
      <c r="A375" s="71">
        <f t="shared" si="54"/>
        <v>362</v>
      </c>
      <c r="B375" s="133"/>
      <c r="C375" s="133"/>
      <c r="D375" s="133" t="s">
        <v>4254</v>
      </c>
      <c r="E375" s="198" t="s">
        <v>4177</v>
      </c>
      <c r="F375" s="198"/>
      <c r="G375" s="198"/>
      <c r="H375" s="133"/>
      <c r="I375" s="133"/>
      <c r="J375" s="134"/>
      <c r="K375" s="74"/>
      <c r="L375" s="74"/>
      <c r="M375" s="74">
        <v>0.18</v>
      </c>
      <c r="N375" s="74"/>
      <c r="O375" s="74"/>
      <c r="P375" s="75"/>
      <c r="Q375" s="75"/>
      <c r="R375" s="75">
        <f t="shared" si="57"/>
        <v>0</v>
      </c>
      <c r="S375" s="75"/>
      <c r="T375" s="76"/>
      <c r="U375" s="76"/>
      <c r="V375" s="76"/>
      <c r="W375" s="76"/>
      <c r="X375" s="133">
        <f t="shared" si="58"/>
        <v>0</v>
      </c>
      <c r="Y375" s="133">
        <f t="shared" si="59"/>
        <v>0</v>
      </c>
      <c r="Z375" s="133"/>
      <c r="AA375" s="133">
        <f t="shared" si="60"/>
        <v>0</v>
      </c>
      <c r="AB375" s="133" t="e">
        <f>#REF!</f>
        <v>#REF!</v>
      </c>
      <c r="AC375" s="133"/>
    </row>
    <row r="376" spans="1:29" s="135" customFormat="1" ht="15" hidden="1" customHeight="1" outlineLevel="2" x14ac:dyDescent="0.35">
      <c r="A376" s="71">
        <f t="shared" si="54"/>
        <v>363</v>
      </c>
      <c r="B376" s="133"/>
      <c r="C376" s="133"/>
      <c r="D376" s="133"/>
      <c r="E376" s="133" t="s">
        <v>4261</v>
      </c>
      <c r="F376" s="133" t="s">
        <v>4244</v>
      </c>
      <c r="G376" s="133"/>
      <c r="H376" s="133"/>
      <c r="I376" s="133"/>
      <c r="J376" s="134"/>
      <c r="K376" s="74"/>
      <c r="L376" s="74"/>
      <c r="M376" s="74"/>
      <c r="N376" s="74"/>
      <c r="O376" s="74"/>
      <c r="P376" s="75"/>
      <c r="Q376" s="75"/>
      <c r="R376" s="75">
        <f t="shared" si="57"/>
        <v>0</v>
      </c>
      <c r="S376" s="75"/>
      <c r="T376" s="76"/>
      <c r="U376" s="76"/>
      <c r="V376" s="76"/>
      <c r="W376" s="76"/>
      <c r="X376" s="133">
        <f t="shared" si="58"/>
        <v>0</v>
      </c>
      <c r="Y376" s="133">
        <f t="shared" si="59"/>
        <v>0</v>
      </c>
      <c r="Z376" s="133"/>
      <c r="AA376" s="133">
        <f t="shared" si="60"/>
        <v>0</v>
      </c>
      <c r="AB376" s="133" t="e">
        <f>#REF!</f>
        <v>#REF!</v>
      </c>
      <c r="AC376" s="133"/>
    </row>
    <row r="377" spans="1:29" s="135" customFormat="1" ht="15" hidden="1" customHeight="1" outlineLevel="2" x14ac:dyDescent="0.35">
      <c r="A377" s="71">
        <f t="shared" si="54"/>
        <v>364</v>
      </c>
      <c r="B377" s="133"/>
      <c r="C377" s="133"/>
      <c r="D377" s="133"/>
      <c r="E377" s="133" t="s">
        <v>4255</v>
      </c>
      <c r="F377" s="133" t="s">
        <v>4245</v>
      </c>
      <c r="G377" s="133"/>
      <c r="H377" s="133"/>
      <c r="I377" s="133"/>
      <c r="J377" s="134"/>
      <c r="K377" s="74"/>
      <c r="L377" s="74"/>
      <c r="M377" s="74"/>
      <c r="N377" s="74"/>
      <c r="O377" s="74"/>
      <c r="P377" s="75"/>
      <c r="Q377" s="75"/>
      <c r="R377" s="75">
        <f t="shared" si="57"/>
        <v>0</v>
      </c>
      <c r="S377" s="75"/>
      <c r="T377" s="76"/>
      <c r="U377" s="76"/>
      <c r="V377" s="76"/>
      <c r="W377" s="76"/>
      <c r="X377" s="133">
        <f t="shared" si="58"/>
        <v>0</v>
      </c>
      <c r="Y377" s="133">
        <f t="shared" si="59"/>
        <v>0</v>
      </c>
      <c r="Z377" s="133"/>
      <c r="AA377" s="133">
        <f t="shared" si="60"/>
        <v>0</v>
      </c>
      <c r="AB377" s="133">
        <f>AB198</f>
        <v>0</v>
      </c>
      <c r="AC377" s="133"/>
    </row>
    <row r="378" spans="1:29" s="135" customFormat="1" ht="15" hidden="1" customHeight="1" outlineLevel="2" x14ac:dyDescent="0.35">
      <c r="A378" s="71">
        <f t="shared" si="54"/>
        <v>365</v>
      </c>
      <c r="B378" s="133"/>
      <c r="C378" s="133"/>
      <c r="D378" s="133"/>
      <c r="E378" s="133" t="s">
        <v>4256</v>
      </c>
      <c r="F378" s="133" t="s">
        <v>3148</v>
      </c>
      <c r="G378" s="133"/>
      <c r="H378" s="133"/>
      <c r="I378" s="133"/>
      <c r="J378" s="134"/>
      <c r="K378" s="74"/>
      <c r="L378" s="74"/>
      <c r="M378" s="74"/>
      <c r="N378" s="74"/>
      <c r="O378" s="74"/>
      <c r="P378" s="75"/>
      <c r="Q378" s="75"/>
      <c r="R378" s="75">
        <f t="shared" si="57"/>
        <v>0</v>
      </c>
      <c r="S378" s="75"/>
      <c r="T378" s="76"/>
      <c r="U378" s="76"/>
      <c r="V378" s="76"/>
      <c r="W378" s="76"/>
      <c r="X378" s="133">
        <f t="shared" si="58"/>
        <v>0</v>
      </c>
      <c r="Y378" s="133">
        <f t="shared" si="59"/>
        <v>0</v>
      </c>
      <c r="Z378" s="133"/>
      <c r="AA378" s="133">
        <f t="shared" si="60"/>
        <v>0</v>
      </c>
      <c r="AB378" s="133" t="e">
        <f>#REF!</f>
        <v>#REF!</v>
      </c>
      <c r="AC378" s="133"/>
    </row>
    <row r="379" spans="1:29" s="135" customFormat="1" ht="15" hidden="1" customHeight="1" outlineLevel="2" x14ac:dyDescent="0.35">
      <c r="A379" s="71">
        <f t="shared" si="54"/>
        <v>366</v>
      </c>
      <c r="B379" s="133"/>
      <c r="C379" s="133"/>
      <c r="D379" s="133"/>
      <c r="E379" s="133" t="s">
        <v>4257</v>
      </c>
      <c r="F379" s="133" t="s">
        <v>4246</v>
      </c>
      <c r="G379" s="133"/>
      <c r="H379" s="133"/>
      <c r="I379" s="133"/>
      <c r="J379" s="134"/>
      <c r="K379" s="74"/>
      <c r="L379" s="74"/>
      <c r="M379" s="74"/>
      <c r="N379" s="74"/>
      <c r="O379" s="74"/>
      <c r="P379" s="75"/>
      <c r="Q379" s="75"/>
      <c r="R379" s="75">
        <f t="shared" si="57"/>
        <v>0</v>
      </c>
      <c r="S379" s="75"/>
      <c r="T379" s="76"/>
      <c r="U379" s="76"/>
      <c r="V379" s="76"/>
      <c r="W379" s="76"/>
      <c r="X379" s="133">
        <f t="shared" si="58"/>
        <v>0</v>
      </c>
      <c r="Y379" s="133">
        <f t="shared" si="59"/>
        <v>0</v>
      </c>
      <c r="Z379" s="133"/>
      <c r="AA379" s="133">
        <f t="shared" si="60"/>
        <v>0</v>
      </c>
      <c r="AB379" s="133" t="e">
        <f>AB200</f>
        <v>#REF!</v>
      </c>
      <c r="AC379" s="133"/>
    </row>
    <row r="380" spans="1:29" s="135" customFormat="1" ht="15" hidden="1" customHeight="1" outlineLevel="2" x14ac:dyDescent="0.35">
      <c r="A380" s="71">
        <f t="shared" si="54"/>
        <v>367</v>
      </c>
      <c r="B380" s="133"/>
      <c r="C380" s="133"/>
      <c r="D380" s="133"/>
      <c r="E380" s="133" t="s">
        <v>4258</v>
      </c>
      <c r="F380" s="133" t="s">
        <v>4247</v>
      </c>
      <c r="G380" s="133"/>
      <c r="H380" s="133"/>
      <c r="I380" s="133"/>
      <c r="J380" s="134"/>
      <c r="K380" s="74"/>
      <c r="L380" s="74"/>
      <c r="M380" s="74"/>
      <c r="N380" s="74"/>
      <c r="O380" s="74"/>
      <c r="P380" s="75"/>
      <c r="Q380" s="75"/>
      <c r="R380" s="75">
        <f t="shared" si="57"/>
        <v>0</v>
      </c>
      <c r="S380" s="75"/>
      <c r="T380" s="76"/>
      <c r="U380" s="76"/>
      <c r="V380" s="76"/>
      <c r="W380" s="76"/>
      <c r="X380" s="133">
        <f t="shared" si="58"/>
        <v>0</v>
      </c>
      <c r="Y380" s="133">
        <f t="shared" si="59"/>
        <v>0</v>
      </c>
      <c r="Z380" s="133"/>
      <c r="AA380" s="133">
        <f t="shared" si="60"/>
        <v>0</v>
      </c>
      <c r="AB380" s="133" t="e">
        <f>AB201</f>
        <v>#REF!</v>
      </c>
      <c r="AC380" s="133"/>
    </row>
    <row r="381" spans="1:29" s="135" customFormat="1" ht="15" hidden="1" customHeight="1" outlineLevel="2" x14ac:dyDescent="0.35">
      <c r="A381" s="71">
        <f t="shared" si="54"/>
        <v>368</v>
      </c>
      <c r="B381" s="133"/>
      <c r="C381" s="133"/>
      <c r="D381" s="133"/>
      <c r="E381" s="133" t="s">
        <v>4259</v>
      </c>
      <c r="F381" s="133" t="s">
        <v>4248</v>
      </c>
      <c r="G381" s="133"/>
      <c r="H381" s="133"/>
      <c r="I381" s="133"/>
      <c r="J381" s="134"/>
      <c r="K381" s="74"/>
      <c r="L381" s="74"/>
      <c r="M381" s="74"/>
      <c r="N381" s="74"/>
      <c r="O381" s="74"/>
      <c r="P381" s="75"/>
      <c r="Q381" s="75"/>
      <c r="R381" s="75">
        <f t="shared" si="57"/>
        <v>0</v>
      </c>
      <c r="S381" s="75"/>
      <c r="T381" s="76"/>
      <c r="U381" s="76"/>
      <c r="V381" s="76"/>
      <c r="W381" s="76"/>
      <c r="X381" s="133">
        <f t="shared" si="58"/>
        <v>0</v>
      </c>
      <c r="Y381" s="133">
        <f t="shared" si="59"/>
        <v>0</v>
      </c>
      <c r="Z381" s="133"/>
      <c r="AA381" s="133">
        <f t="shared" si="60"/>
        <v>0</v>
      </c>
      <c r="AB381" s="133" t="e">
        <f>AB202</f>
        <v>#REF!</v>
      </c>
      <c r="AC381" s="133"/>
    </row>
    <row r="382" spans="1:29" s="135" customFormat="1" ht="15" hidden="1" customHeight="1" outlineLevel="2" x14ac:dyDescent="0.35">
      <c r="A382" s="71">
        <f t="shared" si="54"/>
        <v>369</v>
      </c>
      <c r="B382" s="133"/>
      <c r="C382" s="133"/>
      <c r="D382" s="133"/>
      <c r="E382" s="133" t="s">
        <v>4260</v>
      </c>
      <c r="F382" s="133" t="s">
        <v>4176</v>
      </c>
      <c r="G382" s="133"/>
      <c r="H382" s="133"/>
      <c r="I382" s="133"/>
      <c r="J382" s="134"/>
      <c r="K382" s="74"/>
      <c r="L382" s="74"/>
      <c r="M382" s="74"/>
      <c r="N382" s="74"/>
      <c r="O382" s="74"/>
      <c r="P382" s="75"/>
      <c r="Q382" s="75"/>
      <c r="R382" s="75">
        <f t="shared" si="57"/>
        <v>0</v>
      </c>
      <c r="S382" s="75"/>
      <c r="T382" s="76"/>
      <c r="U382" s="76"/>
      <c r="V382" s="76"/>
      <c r="W382" s="76"/>
      <c r="X382" s="133">
        <f t="shared" si="58"/>
        <v>0</v>
      </c>
      <c r="Y382" s="133">
        <f t="shared" si="59"/>
        <v>0</v>
      </c>
      <c r="Z382" s="133"/>
      <c r="AA382" s="133">
        <f t="shared" si="60"/>
        <v>0</v>
      </c>
      <c r="AB382" s="133" t="e">
        <f>AB203</f>
        <v>#REF!</v>
      </c>
      <c r="AC382" s="133"/>
    </row>
    <row r="383" spans="1:29" s="135" customFormat="1" ht="15" hidden="1" customHeight="1" outlineLevel="1" x14ac:dyDescent="0.35">
      <c r="A383" s="71">
        <f t="shared" si="54"/>
        <v>370</v>
      </c>
      <c r="B383" s="133"/>
      <c r="C383" s="133"/>
      <c r="D383" s="133"/>
      <c r="E383" s="133"/>
      <c r="F383" s="133"/>
      <c r="G383" s="133"/>
      <c r="H383" s="133"/>
      <c r="I383" s="133"/>
      <c r="J383" s="134"/>
      <c r="K383" s="74"/>
      <c r="L383" s="74"/>
      <c r="M383" s="74"/>
      <c r="N383" s="74"/>
      <c r="O383" s="74"/>
      <c r="P383" s="75"/>
      <c r="Q383" s="75"/>
      <c r="R383" s="75"/>
      <c r="S383" s="75"/>
      <c r="T383" s="76"/>
      <c r="U383" s="76"/>
      <c r="V383" s="76"/>
      <c r="W383" s="76"/>
      <c r="X383" s="133"/>
      <c r="Y383" s="133"/>
      <c r="Z383" s="133"/>
      <c r="AA383" s="133"/>
      <c r="AB383" s="133"/>
      <c r="AC383" s="133"/>
    </row>
    <row r="384" spans="1:29" s="135" customFormat="1" ht="15" hidden="1" customHeight="1" outlineLevel="1" x14ac:dyDescent="0.35">
      <c r="A384" s="71">
        <f t="shared" si="54"/>
        <v>371</v>
      </c>
      <c r="B384" s="133"/>
      <c r="C384" s="133"/>
      <c r="D384" s="133"/>
      <c r="E384" s="133" t="s">
        <v>3669</v>
      </c>
      <c r="F384" s="198" t="s">
        <v>3464</v>
      </c>
      <c r="G384" s="198"/>
      <c r="H384" s="133"/>
      <c r="I384" s="133"/>
      <c r="J384" s="134"/>
      <c r="K384" s="74"/>
      <c r="L384" s="74"/>
      <c r="M384" s="74"/>
      <c r="N384" s="74"/>
      <c r="O384" s="74"/>
      <c r="P384" s="75"/>
      <c r="Q384" s="75"/>
      <c r="R384" s="75">
        <f t="shared" si="57"/>
        <v>0</v>
      </c>
      <c r="S384" s="75"/>
      <c r="T384" s="76"/>
      <c r="U384" s="76"/>
      <c r="V384" s="76"/>
      <c r="W384" s="76"/>
      <c r="X384" s="133">
        <f>IF(ISBLANK(P384),IF(ISBLANK(Q384),IF(ISBLANK(R384),IF(ISBLANK(S384),"Error",S384),R384),Q384),P384)/6</f>
        <v>0</v>
      </c>
      <c r="Y384" s="133">
        <f>ROUNDUP(X384,1)</f>
        <v>0</v>
      </c>
      <c r="Z384" s="133"/>
      <c r="AA384" s="133">
        <f>IF(ISBLANK(Z384),,WORKDAY(VLOOKUP(Z384,$A$2:$AB$811,26),0))</f>
        <v>0</v>
      </c>
      <c r="AB384" s="133" t="e">
        <f>AB204</f>
        <v>#REF!</v>
      </c>
      <c r="AC384" s="133"/>
    </row>
    <row r="385" spans="1:29" s="135" customFormat="1" ht="15" hidden="1" customHeight="1" outlineLevel="1" x14ac:dyDescent="0.35">
      <c r="A385" s="71">
        <f t="shared" si="54"/>
        <v>372</v>
      </c>
      <c r="B385" s="133"/>
      <c r="C385" s="133"/>
      <c r="D385" s="133"/>
      <c r="E385" s="133" t="s">
        <v>3670</v>
      </c>
      <c r="F385" s="198" t="s">
        <v>3465</v>
      </c>
      <c r="G385" s="198"/>
      <c r="H385" s="133"/>
      <c r="I385" s="133"/>
      <c r="J385" s="134"/>
      <c r="K385" s="74"/>
      <c r="L385" s="74"/>
      <c r="M385" s="74"/>
      <c r="N385" s="74"/>
      <c r="O385" s="74"/>
      <c r="P385" s="75"/>
      <c r="Q385" s="75"/>
      <c r="R385" s="75">
        <f t="shared" si="57"/>
        <v>0</v>
      </c>
      <c r="S385" s="75"/>
      <c r="T385" s="76"/>
      <c r="U385" s="76"/>
      <c r="V385" s="76"/>
      <c r="W385" s="76"/>
      <c r="X385" s="133">
        <f>IF(ISBLANK(P385),IF(ISBLANK(Q385),IF(ISBLANK(R385),IF(ISBLANK(S385),"Error",S385),R385),Q385),P385)/6</f>
        <v>0</v>
      </c>
      <c r="Y385" s="133">
        <f>ROUNDUP(X385,1)</f>
        <v>0</v>
      </c>
      <c r="Z385" s="133"/>
      <c r="AA385" s="133">
        <f>IF(ISBLANK(Z385),,WORKDAY(VLOOKUP(Z385,$A$2:$AB$811,26),0))</f>
        <v>0</v>
      </c>
      <c r="AB385" s="133" t="e">
        <f>AB205</f>
        <v>#REF!</v>
      </c>
      <c r="AC385" s="133"/>
    </row>
    <row r="386" spans="1:29" s="135" customFormat="1" ht="15" hidden="1" customHeight="1" outlineLevel="1" x14ac:dyDescent="0.35">
      <c r="A386" s="71">
        <f t="shared" si="54"/>
        <v>373</v>
      </c>
      <c r="B386" s="133"/>
      <c r="C386" s="133"/>
      <c r="D386" s="133"/>
      <c r="E386" s="133"/>
      <c r="F386" s="133"/>
      <c r="G386" s="133"/>
      <c r="H386" s="133"/>
      <c r="I386" s="133"/>
      <c r="J386" s="134"/>
      <c r="K386" s="74"/>
      <c r="L386" s="74"/>
      <c r="M386" s="74"/>
      <c r="N386" s="74"/>
      <c r="O386" s="74"/>
      <c r="P386" s="75"/>
      <c r="Q386" s="75"/>
      <c r="R386" s="75"/>
      <c r="S386" s="75"/>
      <c r="T386" s="76"/>
      <c r="U386" s="76"/>
      <c r="V386" s="76"/>
      <c r="W386" s="76"/>
      <c r="X386" s="133"/>
      <c r="Y386" s="133"/>
      <c r="Z386" s="133"/>
      <c r="AA386" s="133"/>
      <c r="AB386" s="133"/>
      <c r="AC386" s="133"/>
    </row>
    <row r="387" spans="1:29" s="135" customFormat="1" ht="15" hidden="1" customHeight="1" outlineLevel="1" x14ac:dyDescent="0.35">
      <c r="A387" s="71">
        <f t="shared" si="54"/>
        <v>374</v>
      </c>
      <c r="B387" s="133"/>
      <c r="C387" s="133"/>
      <c r="D387" s="133" t="s">
        <v>4262</v>
      </c>
      <c r="E387" s="198" t="s">
        <v>3466</v>
      </c>
      <c r="F387" s="198"/>
      <c r="G387" s="198"/>
      <c r="H387" s="133"/>
      <c r="I387" s="133"/>
      <c r="J387" s="134"/>
      <c r="K387" s="74"/>
      <c r="L387" s="74"/>
      <c r="M387" s="74">
        <v>0.05</v>
      </c>
      <c r="N387" s="74"/>
      <c r="O387" s="74"/>
      <c r="P387" s="75"/>
      <c r="Q387" s="75"/>
      <c r="R387" s="75">
        <f t="shared" si="57"/>
        <v>0</v>
      </c>
      <c r="S387" s="75"/>
      <c r="T387" s="76"/>
      <c r="U387" s="76"/>
      <c r="V387" s="76"/>
      <c r="W387" s="76"/>
      <c r="X387" s="133">
        <f>IF(ISBLANK(P387),IF(ISBLANK(Q387),IF(ISBLANK(R387),IF(ISBLANK(S387),"Error",S387),R387),Q387),P387)/6</f>
        <v>0</v>
      </c>
      <c r="Y387" s="133">
        <f>ROUNDUP(X387,1)</f>
        <v>0</v>
      </c>
      <c r="Z387" s="133"/>
      <c r="AA387" s="133">
        <f>IF(ISBLANK(Z387),,WORKDAY(VLOOKUP(Z387,$A$2:$AB$811,26),0))</f>
        <v>0</v>
      </c>
      <c r="AB387" s="133" t="e">
        <f>AB206</f>
        <v>#REF!</v>
      </c>
      <c r="AC387" s="133"/>
    </row>
    <row r="388" spans="1:29" s="135" customFormat="1" ht="15" hidden="1" customHeight="1" outlineLevel="1" x14ac:dyDescent="0.35">
      <c r="A388" s="71">
        <f t="shared" si="54"/>
        <v>375</v>
      </c>
      <c r="B388" s="133"/>
      <c r="C388" s="133"/>
      <c r="D388" s="133" t="s">
        <v>4263</v>
      </c>
      <c r="E388" s="198" t="s">
        <v>4264</v>
      </c>
      <c r="F388" s="198"/>
      <c r="G388" s="198"/>
      <c r="H388" s="133"/>
      <c r="I388" s="133"/>
      <c r="J388" s="134"/>
      <c r="K388" s="74"/>
      <c r="L388" s="74"/>
      <c r="M388" s="74">
        <v>0.05</v>
      </c>
      <c r="N388" s="74"/>
      <c r="O388" s="74"/>
      <c r="P388" s="75"/>
      <c r="Q388" s="75"/>
      <c r="R388" s="75">
        <f t="shared" si="57"/>
        <v>0</v>
      </c>
      <c r="S388" s="75"/>
      <c r="T388" s="76"/>
      <c r="U388" s="76"/>
      <c r="V388" s="76"/>
      <c r="W388" s="76"/>
      <c r="X388" s="133">
        <f>IF(ISBLANK(P388),IF(ISBLANK(Q388),IF(ISBLANK(R388),IF(ISBLANK(S388),"Error",S388),R388),Q388),P388)/6</f>
        <v>0</v>
      </c>
      <c r="Y388" s="133">
        <f>ROUNDUP(X388,1)</f>
        <v>0</v>
      </c>
      <c r="Z388" s="133"/>
      <c r="AA388" s="133">
        <f>IF(ISBLANK(Z388),,WORKDAY(VLOOKUP(Z388,$A$2:$AB$811,26),0))</f>
        <v>0</v>
      </c>
      <c r="AB388" s="133" t="e">
        <f>AB207</f>
        <v>#REF!</v>
      </c>
      <c r="AC388" s="133"/>
    </row>
    <row r="389" spans="1:29" s="135" customFormat="1" ht="15" hidden="1" customHeight="1" outlineLevel="1" x14ac:dyDescent="0.35">
      <c r="A389" s="71">
        <f t="shared" si="54"/>
        <v>376</v>
      </c>
      <c r="B389" s="133"/>
      <c r="C389" s="133"/>
      <c r="D389" s="133" t="s">
        <v>232</v>
      </c>
      <c r="E389" s="198" t="s">
        <v>4282</v>
      </c>
      <c r="F389" s="198"/>
      <c r="G389" s="198"/>
      <c r="H389" s="133"/>
      <c r="I389" s="133"/>
      <c r="J389" s="134"/>
      <c r="K389" s="74"/>
      <c r="L389" s="74"/>
      <c r="M389" s="74">
        <v>0.02</v>
      </c>
      <c r="N389" s="74"/>
      <c r="O389" s="74"/>
      <c r="P389" s="75"/>
      <c r="Q389" s="75"/>
      <c r="R389" s="75">
        <f t="shared" si="57"/>
        <v>0</v>
      </c>
      <c r="S389" s="75"/>
      <c r="T389" s="76"/>
      <c r="U389" s="76"/>
      <c r="V389" s="76"/>
      <c r="W389" s="76"/>
      <c r="X389" s="133">
        <f>IF(ISBLANK(P389),IF(ISBLANK(Q389),IF(ISBLANK(R389),IF(ISBLANK(S389),"Error",S389),R389),Q389),P389)/6</f>
        <v>0</v>
      </c>
      <c r="Y389" s="133">
        <f>ROUNDUP(X389,1)</f>
        <v>0</v>
      </c>
      <c r="Z389" s="133"/>
      <c r="AA389" s="133">
        <f>IF(ISBLANK(Z389),,WORKDAY(VLOOKUP(Z389,$A$2:$AB$811,26),0))</f>
        <v>0</v>
      </c>
      <c r="AB389" s="133" t="e">
        <f>AB208</f>
        <v>#REF!</v>
      </c>
      <c r="AC389" s="133"/>
    </row>
    <row r="390" spans="1:29" s="135" customFormat="1" ht="15" hidden="1" customHeight="1" outlineLevel="1" x14ac:dyDescent="0.35">
      <c r="A390" s="71">
        <f t="shared" si="54"/>
        <v>377</v>
      </c>
      <c r="B390" s="133"/>
      <c r="C390" s="133"/>
      <c r="D390" s="133"/>
      <c r="E390" s="133"/>
      <c r="F390" s="133"/>
      <c r="G390" s="133"/>
      <c r="H390" s="133"/>
      <c r="I390" s="133"/>
      <c r="J390" s="134"/>
      <c r="K390" s="74"/>
      <c r="L390" s="74"/>
      <c r="M390" s="74"/>
      <c r="N390" s="74"/>
      <c r="O390" s="74"/>
      <c r="P390" s="75"/>
      <c r="Q390" s="75"/>
      <c r="R390" s="75"/>
      <c r="S390" s="75"/>
      <c r="T390" s="76"/>
      <c r="U390" s="76"/>
      <c r="V390" s="76"/>
      <c r="W390" s="76"/>
      <c r="X390" s="133"/>
      <c r="Y390" s="133"/>
      <c r="Z390" s="133"/>
      <c r="AA390" s="133"/>
      <c r="AB390" s="133"/>
      <c r="AC390" s="133"/>
    </row>
    <row r="391" spans="1:29" s="135" customFormat="1" ht="15" hidden="1" customHeight="1" outlineLevel="1" x14ac:dyDescent="0.35">
      <c r="A391" s="71">
        <f t="shared" si="54"/>
        <v>378</v>
      </c>
      <c r="B391" s="133"/>
      <c r="C391" s="133"/>
      <c r="D391" s="133" t="s">
        <v>234</v>
      </c>
      <c r="E391" s="198" t="s">
        <v>3506</v>
      </c>
      <c r="F391" s="198"/>
      <c r="G391" s="198"/>
      <c r="H391" s="133"/>
      <c r="I391" s="133"/>
      <c r="J391" s="134"/>
      <c r="K391" s="74"/>
      <c r="L391" s="74"/>
      <c r="M391" s="74">
        <v>0.02</v>
      </c>
      <c r="N391" s="74"/>
      <c r="O391" s="74"/>
      <c r="P391" s="75"/>
      <c r="Q391" s="75"/>
      <c r="R391" s="75">
        <f t="shared" si="57"/>
        <v>0</v>
      </c>
      <c r="S391" s="75"/>
      <c r="T391" s="76"/>
      <c r="U391" s="76"/>
      <c r="V391" s="76"/>
      <c r="W391" s="76"/>
      <c r="X391" s="133">
        <f t="shared" ref="X391:X398" si="62">IF(ISBLANK(P391),IF(ISBLANK(Q391),IF(ISBLANK(R391),IF(ISBLANK(S391),"Error",S391),R391),Q391),P391)/6</f>
        <v>0</v>
      </c>
      <c r="Y391" s="133">
        <f t="shared" ref="Y391:Y398" si="63">ROUNDUP(X391,1)</f>
        <v>0</v>
      </c>
      <c r="Z391" s="133"/>
      <c r="AA391" s="133">
        <f t="shared" ref="AA391:AA398" si="64">IF(ISBLANK(Z391),,WORKDAY(VLOOKUP(Z391,$A$2:$AB$811,26),0))</f>
        <v>0</v>
      </c>
      <c r="AB391" s="133" t="e">
        <f>#REF!</f>
        <v>#REF!</v>
      </c>
      <c r="AC391" s="133"/>
    </row>
    <row r="392" spans="1:29" s="135" customFormat="1" ht="15" hidden="1" customHeight="1" outlineLevel="1" x14ac:dyDescent="0.35">
      <c r="A392" s="71">
        <f t="shared" si="54"/>
        <v>379</v>
      </c>
      <c r="B392" s="133"/>
      <c r="C392" s="133"/>
      <c r="D392" s="133"/>
      <c r="E392" s="133" t="s">
        <v>235</v>
      </c>
      <c r="F392" s="198" t="s">
        <v>3354</v>
      </c>
      <c r="G392" s="198"/>
      <c r="H392" s="133"/>
      <c r="I392" s="133"/>
      <c r="J392" s="134"/>
      <c r="K392" s="74"/>
      <c r="L392" s="74"/>
      <c r="M392" s="74"/>
      <c r="N392" s="74"/>
      <c r="O392" s="74"/>
      <c r="P392" s="75"/>
      <c r="Q392" s="75"/>
      <c r="R392" s="75">
        <f t="shared" si="57"/>
        <v>0</v>
      </c>
      <c r="S392" s="75"/>
      <c r="T392" s="76"/>
      <c r="U392" s="76"/>
      <c r="V392" s="76"/>
      <c r="W392" s="76"/>
      <c r="X392" s="133">
        <f t="shared" si="62"/>
        <v>0</v>
      </c>
      <c r="Y392" s="133">
        <f t="shared" si="63"/>
        <v>0</v>
      </c>
      <c r="Z392" s="133"/>
      <c r="AA392" s="133">
        <f t="shared" si="64"/>
        <v>0</v>
      </c>
      <c r="AB392" s="133" t="e">
        <f>#REF!</f>
        <v>#REF!</v>
      </c>
      <c r="AC392" s="133"/>
    </row>
    <row r="393" spans="1:29" s="135" customFormat="1" ht="15" hidden="1" customHeight="1" outlineLevel="1" x14ac:dyDescent="0.35">
      <c r="A393" s="71">
        <f t="shared" si="54"/>
        <v>380</v>
      </c>
      <c r="B393" s="133"/>
      <c r="C393" s="133"/>
      <c r="D393" s="133"/>
      <c r="E393" s="133" t="s">
        <v>237</v>
      </c>
      <c r="F393" s="198" t="s">
        <v>3355</v>
      </c>
      <c r="G393" s="198"/>
      <c r="H393" s="133"/>
      <c r="I393" s="133"/>
      <c r="J393" s="134"/>
      <c r="K393" s="74"/>
      <c r="L393" s="74"/>
      <c r="M393" s="74"/>
      <c r="N393" s="74"/>
      <c r="O393" s="74"/>
      <c r="P393" s="75"/>
      <c r="Q393" s="75"/>
      <c r="R393" s="75">
        <f t="shared" si="57"/>
        <v>0</v>
      </c>
      <c r="S393" s="75"/>
      <c r="T393" s="76"/>
      <c r="U393" s="76"/>
      <c r="V393" s="76"/>
      <c r="W393" s="76"/>
      <c r="X393" s="133">
        <f t="shared" si="62"/>
        <v>0</v>
      </c>
      <c r="Y393" s="133">
        <f t="shared" si="63"/>
        <v>0</v>
      </c>
      <c r="Z393" s="133"/>
      <c r="AA393" s="133">
        <f t="shared" si="64"/>
        <v>0</v>
      </c>
      <c r="AB393" s="133" t="e">
        <f>#REF!</f>
        <v>#REF!</v>
      </c>
      <c r="AC393" s="133"/>
    </row>
    <row r="394" spans="1:29" s="135" customFormat="1" ht="15" hidden="1" customHeight="1" outlineLevel="1" x14ac:dyDescent="0.35">
      <c r="A394" s="71">
        <f t="shared" si="54"/>
        <v>381</v>
      </c>
      <c r="B394" s="133"/>
      <c r="C394" s="133"/>
      <c r="D394" s="133"/>
      <c r="E394" s="133" t="s">
        <v>238</v>
      </c>
      <c r="F394" s="198" t="s">
        <v>3356</v>
      </c>
      <c r="G394" s="198"/>
      <c r="H394" s="133"/>
      <c r="I394" s="133"/>
      <c r="J394" s="134"/>
      <c r="K394" s="74"/>
      <c r="L394" s="74"/>
      <c r="M394" s="74"/>
      <c r="N394" s="74"/>
      <c r="O394" s="74"/>
      <c r="P394" s="75"/>
      <c r="Q394" s="75"/>
      <c r="R394" s="75">
        <f t="shared" si="57"/>
        <v>0</v>
      </c>
      <c r="S394" s="75"/>
      <c r="T394" s="76"/>
      <c r="U394" s="76"/>
      <c r="V394" s="76"/>
      <c r="W394" s="76"/>
      <c r="X394" s="133">
        <f t="shared" si="62"/>
        <v>0</v>
      </c>
      <c r="Y394" s="133">
        <f t="shared" si="63"/>
        <v>0</v>
      </c>
      <c r="Z394" s="133"/>
      <c r="AA394" s="133">
        <f t="shared" si="64"/>
        <v>0</v>
      </c>
      <c r="AB394" s="133" t="e">
        <f>#REF!</f>
        <v>#REF!</v>
      </c>
      <c r="AC394" s="133"/>
    </row>
    <row r="395" spans="1:29" s="135" customFormat="1" ht="15" hidden="1" customHeight="1" outlineLevel="1" x14ac:dyDescent="0.35">
      <c r="A395" s="71">
        <f t="shared" si="54"/>
        <v>382</v>
      </c>
      <c r="B395" s="133"/>
      <c r="C395" s="133"/>
      <c r="D395" s="133"/>
      <c r="E395" s="133" t="s">
        <v>239</v>
      </c>
      <c r="F395" s="198" t="s">
        <v>3357</v>
      </c>
      <c r="G395" s="198"/>
      <c r="H395" s="133"/>
      <c r="I395" s="133"/>
      <c r="J395" s="134"/>
      <c r="K395" s="74"/>
      <c r="L395" s="74"/>
      <c r="M395" s="74"/>
      <c r="N395" s="74"/>
      <c r="O395" s="74"/>
      <c r="P395" s="75"/>
      <c r="Q395" s="75"/>
      <c r="R395" s="75">
        <f t="shared" si="57"/>
        <v>0</v>
      </c>
      <c r="S395" s="75"/>
      <c r="T395" s="76"/>
      <c r="U395" s="76"/>
      <c r="V395" s="76"/>
      <c r="W395" s="76"/>
      <c r="X395" s="133">
        <f t="shared" si="62"/>
        <v>0</v>
      </c>
      <c r="Y395" s="133">
        <f t="shared" si="63"/>
        <v>0</v>
      </c>
      <c r="Z395" s="133"/>
      <c r="AA395" s="133">
        <f t="shared" si="64"/>
        <v>0</v>
      </c>
      <c r="AB395" s="133" t="e">
        <f>#REF!</f>
        <v>#REF!</v>
      </c>
      <c r="AC395" s="133"/>
    </row>
    <row r="396" spans="1:29" s="135" customFormat="1" ht="15" hidden="1" customHeight="1" outlineLevel="1" x14ac:dyDescent="0.35">
      <c r="A396" s="71">
        <f t="shared" ref="A396:A459" si="65">A395+1</f>
        <v>383</v>
      </c>
      <c r="B396" s="133"/>
      <c r="C396" s="133"/>
      <c r="D396" s="133"/>
      <c r="E396" s="133" t="s">
        <v>240</v>
      </c>
      <c r="F396" s="198" t="s">
        <v>3358</v>
      </c>
      <c r="G396" s="198"/>
      <c r="H396" s="133"/>
      <c r="I396" s="133"/>
      <c r="J396" s="134"/>
      <c r="K396" s="74"/>
      <c r="L396" s="74"/>
      <c r="M396" s="74"/>
      <c r="N396" s="74"/>
      <c r="O396" s="74"/>
      <c r="P396" s="75"/>
      <c r="Q396" s="75"/>
      <c r="R396" s="75">
        <f t="shared" si="57"/>
        <v>0</v>
      </c>
      <c r="S396" s="75"/>
      <c r="T396" s="76"/>
      <c r="U396" s="76"/>
      <c r="V396" s="76"/>
      <c r="W396" s="76"/>
      <c r="X396" s="133">
        <f t="shared" si="62"/>
        <v>0</v>
      </c>
      <c r="Y396" s="133">
        <f t="shared" si="63"/>
        <v>0</v>
      </c>
      <c r="Z396" s="133"/>
      <c r="AA396" s="133">
        <f t="shared" si="64"/>
        <v>0</v>
      </c>
      <c r="AB396" s="133" t="e">
        <f>#REF!</f>
        <v>#REF!</v>
      </c>
      <c r="AC396" s="133"/>
    </row>
    <row r="397" spans="1:29" s="135" customFormat="1" ht="15" hidden="1" customHeight="1" outlineLevel="1" x14ac:dyDescent="0.35">
      <c r="A397" s="71">
        <f t="shared" si="65"/>
        <v>384</v>
      </c>
      <c r="B397" s="133"/>
      <c r="C397" s="133"/>
      <c r="D397" s="133"/>
      <c r="E397" s="133" t="s">
        <v>235</v>
      </c>
      <c r="F397" s="198" t="s">
        <v>3359</v>
      </c>
      <c r="G397" s="198"/>
      <c r="H397" s="133"/>
      <c r="I397" s="133"/>
      <c r="J397" s="134"/>
      <c r="K397" s="74"/>
      <c r="L397" s="74"/>
      <c r="M397" s="74"/>
      <c r="N397" s="74"/>
      <c r="O397" s="74"/>
      <c r="P397" s="75"/>
      <c r="Q397" s="75"/>
      <c r="R397" s="75">
        <f t="shared" si="57"/>
        <v>0</v>
      </c>
      <c r="S397" s="75"/>
      <c r="T397" s="76"/>
      <c r="U397" s="76"/>
      <c r="V397" s="76"/>
      <c r="W397" s="76"/>
      <c r="X397" s="133">
        <f t="shared" si="62"/>
        <v>0</v>
      </c>
      <c r="Y397" s="133">
        <f t="shared" si="63"/>
        <v>0</v>
      </c>
      <c r="Z397" s="133"/>
      <c r="AA397" s="133">
        <f t="shared" si="64"/>
        <v>0</v>
      </c>
      <c r="AB397" s="133" t="e">
        <f>#REF!</f>
        <v>#REF!</v>
      </c>
      <c r="AC397" s="133"/>
    </row>
    <row r="398" spans="1:29" s="135" customFormat="1" ht="15" hidden="1" customHeight="1" outlineLevel="1" x14ac:dyDescent="0.35">
      <c r="A398" s="71">
        <f t="shared" si="65"/>
        <v>385</v>
      </c>
      <c r="B398" s="133"/>
      <c r="C398" s="133"/>
      <c r="D398" s="133" t="s">
        <v>191</v>
      </c>
      <c r="E398" s="198" t="s">
        <v>3507</v>
      </c>
      <c r="F398" s="198"/>
      <c r="G398" s="198"/>
      <c r="H398" s="133"/>
      <c r="I398" s="133"/>
      <c r="J398" s="134"/>
      <c r="K398" s="74"/>
      <c r="L398" s="74"/>
      <c r="M398" s="74">
        <v>0.13400000000000001</v>
      </c>
      <c r="N398" s="74"/>
      <c r="O398" s="74"/>
      <c r="P398" s="75"/>
      <c r="Q398" s="75"/>
      <c r="R398" s="75">
        <f t="shared" si="57"/>
        <v>0</v>
      </c>
      <c r="S398" s="75"/>
      <c r="T398" s="76"/>
      <c r="U398" s="76"/>
      <c r="V398" s="76"/>
      <c r="W398" s="76"/>
      <c r="X398" s="133">
        <f t="shared" si="62"/>
        <v>0</v>
      </c>
      <c r="Y398" s="133">
        <f t="shared" si="63"/>
        <v>0</v>
      </c>
      <c r="Z398" s="133"/>
      <c r="AA398" s="133">
        <f t="shared" si="64"/>
        <v>0</v>
      </c>
      <c r="AB398" s="133" t="e">
        <f>#REF!</f>
        <v>#REF!</v>
      </c>
      <c r="AC398" s="133"/>
    </row>
    <row r="399" spans="1:29" s="135" customFormat="1" ht="15" hidden="1" customHeight="1" outlineLevel="1" x14ac:dyDescent="0.35">
      <c r="A399" s="71">
        <f t="shared" si="65"/>
        <v>386</v>
      </c>
      <c r="B399" s="133"/>
      <c r="C399" s="133"/>
      <c r="D399" s="133"/>
      <c r="E399" s="133"/>
      <c r="F399" s="133"/>
      <c r="G399" s="133"/>
      <c r="H399" s="133"/>
      <c r="I399" s="133"/>
      <c r="J399" s="134"/>
      <c r="K399" s="74"/>
      <c r="L399" s="74"/>
      <c r="M399" s="74"/>
      <c r="N399" s="74"/>
      <c r="O399" s="74"/>
      <c r="P399" s="75"/>
      <c r="Q399" s="75"/>
      <c r="R399" s="75"/>
      <c r="S399" s="75"/>
      <c r="T399" s="76"/>
      <c r="U399" s="76"/>
      <c r="V399" s="76"/>
      <c r="W399" s="76"/>
      <c r="X399" s="133"/>
      <c r="Y399" s="133"/>
      <c r="Z399" s="133"/>
      <c r="AA399" s="133"/>
      <c r="AB399" s="133"/>
      <c r="AC399" s="133"/>
    </row>
    <row r="400" spans="1:29" s="135" customFormat="1" ht="15" hidden="1" customHeight="1" outlineLevel="1" x14ac:dyDescent="0.35">
      <c r="A400" s="71">
        <f t="shared" si="65"/>
        <v>387</v>
      </c>
      <c r="B400" s="133"/>
      <c r="C400" s="133" t="s">
        <v>4188</v>
      </c>
      <c r="D400" s="198" t="s">
        <v>3569</v>
      </c>
      <c r="E400" s="198"/>
      <c r="F400" s="198"/>
      <c r="G400" s="198"/>
      <c r="H400" s="133"/>
      <c r="I400" s="133"/>
      <c r="J400" s="134"/>
      <c r="K400" s="74"/>
      <c r="L400" s="74"/>
      <c r="M400" s="74"/>
      <c r="N400" s="74"/>
      <c r="O400" s="74"/>
      <c r="P400" s="75"/>
      <c r="Q400" s="75"/>
      <c r="R400" s="75"/>
      <c r="S400" s="75"/>
      <c r="T400" s="76"/>
      <c r="U400" s="76"/>
      <c r="V400" s="76"/>
      <c r="W400" s="76"/>
      <c r="X400" s="133" t="e">
        <f t="shared" ref="X400:X409" si="66">IF(ISBLANK(P400),IF(ISBLANK(Q400),IF(ISBLANK(R400),IF(ISBLANK(S400),"Error",S400),R400),Q400),P400)/6</f>
        <v>#VALUE!</v>
      </c>
      <c r="Y400" s="133" t="e">
        <f>ROUNDUP(X400,1)</f>
        <v>#VALUE!</v>
      </c>
      <c r="Z400" s="133"/>
      <c r="AA400" s="133">
        <f t="shared" ref="AA400:AA409" si="67">IF(ISBLANK(Z400),,WORKDAY(VLOOKUP(Z400,$A$2:$AB$811,26),0))</f>
        <v>0</v>
      </c>
      <c r="AB400" s="133" t="e">
        <f>AB233</f>
        <v>#REF!</v>
      </c>
      <c r="AC400" s="133"/>
    </row>
    <row r="401" spans="1:29" s="135" customFormat="1" ht="15" hidden="1" customHeight="1" outlineLevel="1" x14ac:dyDescent="0.35">
      <c r="A401" s="71">
        <f t="shared" si="65"/>
        <v>388</v>
      </c>
      <c r="B401" s="133"/>
      <c r="C401" s="133" t="s">
        <v>4194</v>
      </c>
      <c r="D401" s="198" t="s">
        <v>3568</v>
      </c>
      <c r="E401" s="198"/>
      <c r="F401" s="198"/>
      <c r="G401" s="198"/>
      <c r="H401" s="133"/>
      <c r="I401" s="133" t="s">
        <v>1183</v>
      </c>
      <c r="J401" s="134"/>
      <c r="K401" s="74"/>
      <c r="L401" s="74">
        <v>2.5000000000000001E-2</v>
      </c>
      <c r="M401" s="74"/>
      <c r="N401" s="74"/>
      <c r="O401" s="74"/>
      <c r="P401" s="75"/>
      <c r="Q401" s="75">
        <f>($P$384*L401)</f>
        <v>0</v>
      </c>
      <c r="R401" s="75"/>
      <c r="S401" s="75"/>
      <c r="T401" s="76"/>
      <c r="U401" s="76"/>
      <c r="V401" s="76"/>
      <c r="W401" s="76"/>
      <c r="X401" s="133">
        <f t="shared" si="66"/>
        <v>0</v>
      </c>
      <c r="Y401" s="133">
        <f>ROUNDUP(X401,1)</f>
        <v>0</v>
      </c>
      <c r="Z401" s="133"/>
      <c r="AA401" s="133">
        <f t="shared" si="67"/>
        <v>0</v>
      </c>
      <c r="AB401" s="133" t="e">
        <f>#REF!</f>
        <v>#REF!</v>
      </c>
      <c r="AC401" s="133"/>
    </row>
    <row r="402" spans="1:29" s="135" customFormat="1" ht="15" hidden="1" customHeight="1" outlineLevel="2" x14ac:dyDescent="0.35">
      <c r="A402" s="71">
        <f t="shared" si="65"/>
        <v>389</v>
      </c>
      <c r="B402" s="133"/>
      <c r="C402" s="133"/>
      <c r="D402" s="133" t="s">
        <v>4195</v>
      </c>
      <c r="E402" s="198" t="s">
        <v>3510</v>
      </c>
      <c r="F402" s="198"/>
      <c r="G402" s="198"/>
      <c r="H402" s="133"/>
      <c r="I402" s="133"/>
      <c r="J402" s="134"/>
      <c r="K402" s="74"/>
      <c r="L402" s="74"/>
      <c r="M402" s="74"/>
      <c r="N402" s="74"/>
      <c r="O402" s="74"/>
      <c r="P402" s="75"/>
      <c r="Q402" s="75"/>
      <c r="R402" s="75"/>
      <c r="S402" s="75"/>
      <c r="T402" s="76"/>
      <c r="U402" s="76"/>
      <c r="V402" s="76"/>
      <c r="W402" s="76"/>
      <c r="X402" s="133" t="e">
        <f t="shared" si="66"/>
        <v>#VALUE!</v>
      </c>
      <c r="Y402" s="133" t="e">
        <f>ROUNDUP(X402,1)</f>
        <v>#VALUE!</v>
      </c>
      <c r="Z402" s="133"/>
      <c r="AA402" s="133">
        <f t="shared" si="67"/>
        <v>0</v>
      </c>
      <c r="AB402" s="133" t="e">
        <f>#REF!</f>
        <v>#REF!</v>
      </c>
      <c r="AC402" s="133"/>
    </row>
    <row r="403" spans="1:29" s="135" customFormat="1" ht="15" hidden="1" customHeight="1" outlineLevel="2" x14ac:dyDescent="0.35">
      <c r="A403" s="71">
        <f t="shared" si="65"/>
        <v>390</v>
      </c>
      <c r="B403" s="133"/>
      <c r="C403" s="133"/>
      <c r="D403" s="133" t="s">
        <v>4265</v>
      </c>
      <c r="E403" s="198" t="s">
        <v>3511</v>
      </c>
      <c r="F403" s="198"/>
      <c r="G403" s="198"/>
      <c r="H403" s="133"/>
      <c r="I403" s="133"/>
      <c r="J403" s="134"/>
      <c r="K403" s="74"/>
      <c r="L403" s="74"/>
      <c r="M403" s="74"/>
      <c r="N403" s="74"/>
      <c r="O403" s="74"/>
      <c r="P403" s="75"/>
      <c r="Q403" s="75"/>
      <c r="R403" s="75"/>
      <c r="S403" s="75"/>
      <c r="T403" s="76"/>
      <c r="U403" s="76"/>
      <c r="V403" s="76"/>
      <c r="W403" s="76"/>
      <c r="X403" s="133" t="e">
        <f t="shared" si="66"/>
        <v>#VALUE!</v>
      </c>
      <c r="Y403" s="133" t="e">
        <f>ROUNDUP(X403,1)</f>
        <v>#VALUE!</v>
      </c>
      <c r="Z403" s="133"/>
      <c r="AA403" s="133">
        <f t="shared" si="67"/>
        <v>0</v>
      </c>
      <c r="AB403" s="133" t="e">
        <f>#REF!</f>
        <v>#REF!</v>
      </c>
      <c r="AC403" s="133"/>
    </row>
    <row r="404" spans="1:29" s="135" customFormat="1" ht="15" hidden="1" customHeight="1" outlineLevel="2" x14ac:dyDescent="0.35">
      <c r="A404" s="71">
        <f t="shared" si="65"/>
        <v>391</v>
      </c>
      <c r="B404" s="133"/>
      <c r="C404" s="133"/>
      <c r="D404" s="133" t="s">
        <v>4266</v>
      </c>
      <c r="E404" s="198" t="s">
        <v>3512</v>
      </c>
      <c r="F404" s="198"/>
      <c r="G404" s="198"/>
      <c r="H404" s="133"/>
      <c r="I404" s="133"/>
      <c r="J404" s="134"/>
      <c r="K404" s="74"/>
      <c r="L404" s="74"/>
      <c r="M404" s="74"/>
      <c r="N404" s="74"/>
      <c r="O404" s="74"/>
      <c r="P404" s="75"/>
      <c r="Q404" s="75"/>
      <c r="R404" s="75"/>
      <c r="S404" s="75"/>
      <c r="T404" s="76"/>
      <c r="U404" s="76"/>
      <c r="V404" s="76"/>
      <c r="W404" s="76"/>
      <c r="X404" s="133" t="e">
        <f t="shared" si="66"/>
        <v>#VALUE!</v>
      </c>
      <c r="Y404" s="133" t="e">
        <f>ROUNDUP(X404,1)</f>
        <v>#VALUE!</v>
      </c>
      <c r="Z404" s="133"/>
      <c r="AA404" s="133">
        <f t="shared" si="67"/>
        <v>0</v>
      </c>
      <c r="AB404" s="133" t="e">
        <f>#REF!</f>
        <v>#REF!</v>
      </c>
      <c r="AC404" s="133"/>
    </row>
    <row r="405" spans="1:29" s="135" customFormat="1" ht="15" hidden="1" customHeight="1" outlineLevel="2" x14ac:dyDescent="0.35">
      <c r="A405" s="71">
        <f t="shared" si="65"/>
        <v>392</v>
      </c>
      <c r="B405" s="133"/>
      <c r="C405" s="133"/>
      <c r="D405" s="133" t="s">
        <v>4267</v>
      </c>
      <c r="E405" s="198" t="s">
        <v>3391</v>
      </c>
      <c r="F405" s="198"/>
      <c r="G405" s="198"/>
      <c r="H405" s="133"/>
      <c r="I405" s="133"/>
      <c r="J405" s="134"/>
      <c r="K405" s="74"/>
      <c r="L405" s="74"/>
      <c r="M405" s="74"/>
      <c r="N405" s="74"/>
      <c r="O405" s="74"/>
      <c r="P405" s="75"/>
      <c r="Q405" s="75"/>
      <c r="R405" s="75"/>
      <c r="S405" s="75"/>
      <c r="T405" s="76"/>
      <c r="U405" s="76"/>
      <c r="V405" s="76"/>
      <c r="W405" s="76"/>
      <c r="X405" s="133" t="e">
        <f t="shared" si="66"/>
        <v>#VALUE!</v>
      </c>
      <c r="Y405" s="133" t="e">
        <f t="shared" ref="Y405:Y484" si="68">ROUNDUP(X405,1)</f>
        <v>#VALUE!</v>
      </c>
      <c r="Z405" s="133"/>
      <c r="AA405" s="133">
        <f t="shared" si="67"/>
        <v>0</v>
      </c>
      <c r="AB405" s="133" t="e">
        <f>#REF!</f>
        <v>#REF!</v>
      </c>
      <c r="AC405" s="133"/>
    </row>
    <row r="406" spans="1:29" s="135" customFormat="1" ht="15" hidden="1" customHeight="1" outlineLevel="2" x14ac:dyDescent="0.35">
      <c r="A406" s="71">
        <f t="shared" si="65"/>
        <v>393</v>
      </c>
      <c r="B406" s="133"/>
      <c r="C406" s="133"/>
      <c r="D406" s="133" t="s">
        <v>4268</v>
      </c>
      <c r="E406" s="198" t="s">
        <v>3513</v>
      </c>
      <c r="F406" s="198"/>
      <c r="G406" s="198"/>
      <c r="H406" s="133"/>
      <c r="I406" s="133"/>
      <c r="J406" s="134"/>
      <c r="K406" s="74"/>
      <c r="L406" s="74"/>
      <c r="M406" s="74"/>
      <c r="N406" s="74"/>
      <c r="O406" s="74"/>
      <c r="P406" s="75"/>
      <c r="Q406" s="75"/>
      <c r="R406" s="75"/>
      <c r="S406" s="75"/>
      <c r="T406" s="76"/>
      <c r="U406" s="76"/>
      <c r="V406" s="76"/>
      <c r="W406" s="76"/>
      <c r="X406" s="133" t="e">
        <f t="shared" si="66"/>
        <v>#VALUE!</v>
      </c>
      <c r="Y406" s="133" t="e">
        <f t="shared" si="68"/>
        <v>#VALUE!</v>
      </c>
      <c r="Z406" s="133"/>
      <c r="AA406" s="133">
        <f t="shared" si="67"/>
        <v>0</v>
      </c>
      <c r="AB406" s="133" t="e">
        <f>#REF!</f>
        <v>#REF!</v>
      </c>
      <c r="AC406" s="133"/>
    </row>
    <row r="407" spans="1:29" s="135" customFormat="1" ht="15" hidden="1" customHeight="1" outlineLevel="2" x14ac:dyDescent="0.35">
      <c r="A407" s="71">
        <f t="shared" si="65"/>
        <v>394</v>
      </c>
      <c r="B407" s="133"/>
      <c r="C407" s="133"/>
      <c r="D407" s="133" t="s">
        <v>4269</v>
      </c>
      <c r="E407" s="198" t="s">
        <v>3514</v>
      </c>
      <c r="F407" s="198"/>
      <c r="G407" s="198"/>
      <c r="H407" s="133"/>
      <c r="I407" s="133"/>
      <c r="J407" s="134"/>
      <c r="K407" s="74"/>
      <c r="L407" s="74"/>
      <c r="M407" s="74"/>
      <c r="N407" s="74"/>
      <c r="O407" s="74"/>
      <c r="P407" s="75"/>
      <c r="Q407" s="75"/>
      <c r="R407" s="75"/>
      <c r="S407" s="75"/>
      <c r="T407" s="76"/>
      <c r="U407" s="76"/>
      <c r="V407" s="76"/>
      <c r="W407" s="76"/>
      <c r="X407" s="133" t="e">
        <f t="shared" si="66"/>
        <v>#VALUE!</v>
      </c>
      <c r="Y407" s="133" t="e">
        <f t="shared" si="68"/>
        <v>#VALUE!</v>
      </c>
      <c r="Z407" s="133"/>
      <c r="AA407" s="133">
        <f t="shared" si="67"/>
        <v>0</v>
      </c>
      <c r="AB407" s="133" t="e">
        <f>AB260</f>
        <v>#REF!</v>
      </c>
      <c r="AC407" s="133"/>
    </row>
    <row r="408" spans="1:29" s="135" customFormat="1" ht="15" hidden="1" customHeight="1" outlineLevel="1" x14ac:dyDescent="0.35">
      <c r="A408" s="71">
        <f t="shared" si="65"/>
        <v>395</v>
      </c>
      <c r="B408" s="133"/>
      <c r="C408" s="133" t="s">
        <v>4201</v>
      </c>
      <c r="D408" s="198" t="s">
        <v>3570</v>
      </c>
      <c r="E408" s="198"/>
      <c r="F408" s="198"/>
      <c r="G408" s="198"/>
      <c r="H408" s="133"/>
      <c r="I408" s="133"/>
      <c r="J408" s="134"/>
      <c r="K408" s="74"/>
      <c r="L408" s="74">
        <v>0.01</v>
      </c>
      <c r="M408" s="74"/>
      <c r="N408" s="74"/>
      <c r="O408" s="74"/>
      <c r="P408" s="75"/>
      <c r="Q408" s="75">
        <f>($P$384*L408)</f>
        <v>0</v>
      </c>
      <c r="R408" s="75"/>
      <c r="S408" s="75"/>
      <c r="T408" s="76"/>
      <c r="U408" s="76"/>
      <c r="V408" s="76"/>
      <c r="W408" s="76"/>
      <c r="X408" s="133">
        <f t="shared" si="66"/>
        <v>0</v>
      </c>
      <c r="Y408" s="133">
        <f t="shared" si="68"/>
        <v>0</v>
      </c>
      <c r="Z408" s="133"/>
      <c r="AA408" s="133">
        <f t="shared" si="67"/>
        <v>0</v>
      </c>
      <c r="AB408" s="133" t="e">
        <f>AB261</f>
        <v>#REF!</v>
      </c>
      <c r="AC408" s="133"/>
    </row>
    <row r="409" spans="1:29" s="135" customFormat="1" ht="15" hidden="1" customHeight="1" outlineLevel="2" x14ac:dyDescent="0.35">
      <c r="A409" s="71">
        <f t="shared" si="65"/>
        <v>396</v>
      </c>
      <c r="B409" s="133"/>
      <c r="C409" s="133"/>
      <c r="D409" s="133" t="s">
        <v>4202</v>
      </c>
      <c r="E409" s="198" t="s">
        <v>3515</v>
      </c>
      <c r="F409" s="198"/>
      <c r="G409" s="198"/>
      <c r="H409" s="133"/>
      <c r="I409" s="133"/>
      <c r="J409" s="134"/>
      <c r="K409" s="74"/>
      <c r="L409" s="74"/>
      <c r="M409" s="74"/>
      <c r="N409" s="74"/>
      <c r="O409" s="74"/>
      <c r="P409" s="75"/>
      <c r="Q409" s="75"/>
      <c r="R409" s="75"/>
      <c r="S409" s="75"/>
      <c r="T409" s="76"/>
      <c r="U409" s="76"/>
      <c r="V409" s="76"/>
      <c r="W409" s="76"/>
      <c r="X409" s="133" t="e">
        <f t="shared" si="66"/>
        <v>#VALUE!</v>
      </c>
      <c r="Y409" s="133" t="e">
        <f t="shared" si="68"/>
        <v>#VALUE!</v>
      </c>
      <c r="Z409" s="133"/>
      <c r="AA409" s="133">
        <f t="shared" si="67"/>
        <v>0</v>
      </c>
      <c r="AB409" s="133" t="e">
        <f>#REF!</f>
        <v>#REF!</v>
      </c>
      <c r="AC409" s="133"/>
    </row>
    <row r="410" spans="1:29" s="135" customFormat="1" ht="15" hidden="1" customHeight="1" outlineLevel="3" x14ac:dyDescent="0.35">
      <c r="A410" s="71">
        <f t="shared" si="65"/>
        <v>397</v>
      </c>
      <c r="B410" s="133"/>
      <c r="C410" s="133"/>
      <c r="D410" s="133"/>
      <c r="E410" s="133" t="s">
        <v>4270</v>
      </c>
      <c r="F410" s="198" t="s">
        <v>3393</v>
      </c>
      <c r="G410" s="198"/>
      <c r="H410" s="133"/>
      <c r="I410" s="133"/>
      <c r="J410" s="134"/>
      <c r="K410" s="74"/>
      <c r="L410" s="74"/>
      <c r="M410" s="74"/>
      <c r="N410" s="74"/>
      <c r="O410" s="74"/>
      <c r="P410" s="75"/>
      <c r="Q410" s="75"/>
      <c r="R410" s="75"/>
      <c r="S410" s="75"/>
      <c r="T410" s="76"/>
      <c r="U410" s="76"/>
      <c r="V410" s="76"/>
      <c r="W410" s="76"/>
      <c r="X410" s="133"/>
      <c r="Y410" s="133"/>
      <c r="Z410" s="133"/>
      <c r="AA410" s="133"/>
      <c r="AB410" s="133"/>
      <c r="AC410" s="133"/>
    </row>
    <row r="411" spans="1:29" s="135" customFormat="1" ht="15" hidden="1" customHeight="1" outlineLevel="3" x14ac:dyDescent="0.35">
      <c r="A411" s="71">
        <f t="shared" si="65"/>
        <v>398</v>
      </c>
      <c r="B411" s="133"/>
      <c r="C411" s="133"/>
      <c r="D411" s="133"/>
      <c r="E411" s="133" t="s">
        <v>4274</v>
      </c>
      <c r="F411" s="198" t="s">
        <v>4271</v>
      </c>
      <c r="G411" s="198"/>
      <c r="H411" s="133"/>
      <c r="I411" s="133"/>
      <c r="J411" s="134"/>
      <c r="K411" s="74"/>
      <c r="L411" s="74"/>
      <c r="M411" s="74"/>
      <c r="N411" s="74"/>
      <c r="O411" s="74"/>
      <c r="P411" s="75"/>
      <c r="Q411" s="75"/>
      <c r="R411" s="75"/>
      <c r="S411" s="75"/>
      <c r="T411" s="76"/>
      <c r="U411" s="76"/>
      <c r="V411" s="76"/>
      <c r="W411" s="76"/>
      <c r="X411" s="133"/>
      <c r="Y411" s="133"/>
      <c r="Z411" s="133"/>
      <c r="AA411" s="133"/>
      <c r="AB411" s="133"/>
      <c r="AC411" s="133"/>
    </row>
    <row r="412" spans="1:29" s="135" customFormat="1" ht="15" hidden="1" customHeight="1" outlineLevel="3" x14ac:dyDescent="0.35">
      <c r="A412" s="71">
        <f t="shared" si="65"/>
        <v>399</v>
      </c>
      <c r="B412" s="133"/>
      <c r="C412" s="133"/>
      <c r="D412" s="133"/>
      <c r="E412" s="133" t="s">
        <v>4275</v>
      </c>
      <c r="F412" s="198" t="s">
        <v>3395</v>
      </c>
      <c r="G412" s="198"/>
      <c r="H412" s="133"/>
      <c r="I412" s="133"/>
      <c r="J412" s="134"/>
      <c r="K412" s="74"/>
      <c r="L412" s="74"/>
      <c r="M412" s="74"/>
      <c r="N412" s="74"/>
      <c r="O412" s="74"/>
      <c r="P412" s="75"/>
      <c r="Q412" s="75"/>
      <c r="R412" s="75"/>
      <c r="S412" s="75"/>
      <c r="T412" s="76"/>
      <c r="U412" s="76"/>
      <c r="V412" s="76"/>
      <c r="W412" s="76"/>
      <c r="X412" s="133"/>
      <c r="Y412" s="133"/>
      <c r="Z412" s="133"/>
      <c r="AA412" s="133"/>
      <c r="AB412" s="133"/>
      <c r="AC412" s="133"/>
    </row>
    <row r="413" spans="1:29" s="135" customFormat="1" ht="15" hidden="1" customHeight="1" outlineLevel="3" x14ac:dyDescent="0.35">
      <c r="A413" s="71">
        <f t="shared" si="65"/>
        <v>400</v>
      </c>
      <c r="B413" s="133"/>
      <c r="C413" s="133"/>
      <c r="D413" s="133"/>
      <c r="E413" s="133" t="s">
        <v>4276</v>
      </c>
      <c r="F413" s="198" t="s">
        <v>4272</v>
      </c>
      <c r="G413" s="198"/>
      <c r="H413" s="133"/>
      <c r="I413" s="133"/>
      <c r="J413" s="134"/>
      <c r="K413" s="74"/>
      <c r="L413" s="74"/>
      <c r="M413" s="74"/>
      <c r="N413" s="74"/>
      <c r="O413" s="74"/>
      <c r="P413" s="75"/>
      <c r="Q413" s="75"/>
      <c r="R413" s="75"/>
      <c r="S413" s="75"/>
      <c r="T413" s="76"/>
      <c r="U413" s="76"/>
      <c r="V413" s="76"/>
      <c r="W413" s="76"/>
      <c r="X413" s="133"/>
      <c r="Y413" s="133"/>
      <c r="Z413" s="133"/>
      <c r="AA413" s="133"/>
      <c r="AB413" s="133"/>
      <c r="AC413" s="133"/>
    </row>
    <row r="414" spans="1:29" s="135" customFormat="1" ht="15" hidden="1" customHeight="1" outlineLevel="3" x14ac:dyDescent="0.35">
      <c r="A414" s="71">
        <f t="shared" si="65"/>
        <v>401</v>
      </c>
      <c r="B414" s="133"/>
      <c r="C414" s="133"/>
      <c r="D414" s="133"/>
      <c r="E414" s="133" t="s">
        <v>4277</v>
      </c>
      <c r="F414" s="198" t="s">
        <v>4273</v>
      </c>
      <c r="G414" s="198"/>
      <c r="H414" s="133"/>
      <c r="I414" s="133"/>
      <c r="J414" s="134"/>
      <c r="K414" s="74"/>
      <c r="L414" s="74"/>
      <c r="M414" s="74"/>
      <c r="N414" s="74"/>
      <c r="O414" s="74"/>
      <c r="P414" s="75"/>
      <c r="Q414" s="75"/>
      <c r="R414" s="75"/>
      <c r="S414" s="75"/>
      <c r="T414" s="76"/>
      <c r="U414" s="76"/>
      <c r="V414" s="76"/>
      <c r="W414" s="76"/>
      <c r="X414" s="133"/>
      <c r="Y414" s="133"/>
      <c r="Z414" s="133"/>
      <c r="AA414" s="133"/>
      <c r="AB414" s="133"/>
      <c r="AC414" s="133"/>
    </row>
    <row r="415" spans="1:29" s="135" customFormat="1" ht="15" hidden="1" customHeight="1" outlineLevel="3" x14ac:dyDescent="0.35">
      <c r="A415" s="71">
        <f t="shared" si="65"/>
        <v>402</v>
      </c>
      <c r="B415" s="133"/>
      <c r="C415" s="133"/>
      <c r="D415" s="133"/>
      <c r="E415" s="133" t="s">
        <v>4278</v>
      </c>
      <c r="F415" s="198" t="s">
        <v>3398</v>
      </c>
      <c r="G415" s="198"/>
      <c r="H415" s="133"/>
      <c r="I415" s="133"/>
      <c r="J415" s="134"/>
      <c r="K415" s="74"/>
      <c r="L415" s="74"/>
      <c r="M415" s="74"/>
      <c r="N415" s="74"/>
      <c r="O415" s="74"/>
      <c r="P415" s="75"/>
      <c r="Q415" s="75"/>
      <c r="R415" s="75"/>
      <c r="S415" s="75"/>
      <c r="T415" s="76"/>
      <c r="U415" s="76"/>
      <c r="V415" s="76"/>
      <c r="W415" s="76"/>
      <c r="X415" s="133"/>
      <c r="Y415" s="133"/>
      <c r="Z415" s="133"/>
      <c r="AA415" s="133"/>
      <c r="AB415" s="133"/>
      <c r="AC415" s="133"/>
    </row>
    <row r="416" spans="1:29" s="135" customFormat="1" ht="15" hidden="1" customHeight="1" outlineLevel="3" x14ac:dyDescent="0.35">
      <c r="A416" s="71">
        <f t="shared" si="65"/>
        <v>403</v>
      </c>
      <c r="B416" s="133"/>
      <c r="C416" s="133"/>
      <c r="D416" s="133"/>
      <c r="E416" s="133" t="s">
        <v>4279</v>
      </c>
      <c r="F416" s="133" t="s">
        <v>3399</v>
      </c>
      <c r="G416" s="133"/>
      <c r="H416" s="133"/>
      <c r="I416" s="133"/>
      <c r="J416" s="134"/>
      <c r="K416" s="74"/>
      <c r="L416" s="74"/>
      <c r="M416" s="74"/>
      <c r="N416" s="74"/>
      <c r="O416" s="74"/>
      <c r="P416" s="75"/>
      <c r="Q416" s="75"/>
      <c r="R416" s="75"/>
      <c r="S416" s="75"/>
      <c r="T416" s="76"/>
      <c r="U416" s="76"/>
      <c r="V416" s="76"/>
      <c r="W416" s="76"/>
      <c r="X416" s="133"/>
      <c r="Y416" s="133"/>
      <c r="Z416" s="133"/>
      <c r="AA416" s="133"/>
      <c r="AB416" s="133"/>
      <c r="AC416" s="133"/>
    </row>
    <row r="417" spans="1:29" s="135" customFormat="1" ht="15" hidden="1" customHeight="1" outlineLevel="2" x14ac:dyDescent="0.35">
      <c r="A417" s="71">
        <f t="shared" si="65"/>
        <v>404</v>
      </c>
      <c r="B417" s="133"/>
      <c r="C417" s="133"/>
      <c r="D417" s="133" t="s">
        <v>4196</v>
      </c>
      <c r="E417" s="198" t="s">
        <v>3400</v>
      </c>
      <c r="F417" s="198"/>
      <c r="G417" s="198"/>
      <c r="H417" s="133"/>
      <c r="I417" s="133"/>
      <c r="J417" s="134"/>
      <c r="K417" s="74"/>
      <c r="L417" s="74"/>
      <c r="M417" s="74"/>
      <c r="N417" s="74"/>
      <c r="O417" s="74"/>
      <c r="P417" s="75"/>
      <c r="Q417" s="75"/>
      <c r="R417" s="75"/>
      <c r="S417" s="75"/>
      <c r="T417" s="76"/>
      <c r="U417" s="76"/>
      <c r="V417" s="76"/>
      <c r="W417" s="76"/>
      <c r="X417" s="133" t="e">
        <f>IF(ISBLANK(P417),IF(ISBLANK(Q417),IF(ISBLANK(R417),IF(ISBLANK(S417),"Error",S417),R417),Q417),P417)/6</f>
        <v>#VALUE!</v>
      </c>
      <c r="Y417" s="133" t="e">
        <f t="shared" si="68"/>
        <v>#VALUE!</v>
      </c>
      <c r="Z417" s="133"/>
      <c r="AA417" s="133">
        <f>IF(ISBLANK(Z417),,WORKDAY(VLOOKUP(Z417,$A$2:$AB$811,26),0))</f>
        <v>0</v>
      </c>
      <c r="AB417" s="133" t="e">
        <f>#REF!</f>
        <v>#REF!</v>
      </c>
      <c r="AC417" s="133"/>
    </row>
    <row r="418" spans="1:29" s="135" customFormat="1" ht="15" hidden="1" customHeight="1" outlineLevel="3" x14ac:dyDescent="0.35">
      <c r="A418" s="71">
        <f t="shared" si="65"/>
        <v>405</v>
      </c>
      <c r="B418" s="133"/>
      <c r="C418" s="133"/>
      <c r="D418" s="133"/>
      <c r="E418" s="133" t="s">
        <v>4197</v>
      </c>
      <c r="F418" s="198" t="s">
        <v>3403</v>
      </c>
      <c r="G418" s="198"/>
      <c r="H418" s="133"/>
      <c r="I418" s="133"/>
      <c r="J418" s="134"/>
      <c r="K418" s="74"/>
      <c r="L418" s="74"/>
      <c r="M418" s="74"/>
      <c r="N418" s="74"/>
      <c r="O418" s="74"/>
      <c r="P418" s="75"/>
      <c r="Q418" s="75"/>
      <c r="R418" s="75"/>
      <c r="S418" s="75"/>
      <c r="T418" s="76"/>
      <c r="U418" s="76"/>
      <c r="V418" s="76"/>
      <c r="W418" s="76"/>
      <c r="X418" s="133"/>
      <c r="Y418" s="133"/>
      <c r="Z418" s="133"/>
      <c r="AA418" s="133"/>
      <c r="AB418" s="133"/>
      <c r="AC418" s="133"/>
    </row>
    <row r="419" spans="1:29" s="135" customFormat="1" ht="15" hidden="1" customHeight="1" outlineLevel="3" x14ac:dyDescent="0.35">
      <c r="A419" s="71">
        <f t="shared" si="65"/>
        <v>406</v>
      </c>
      <c r="B419" s="133"/>
      <c r="C419" s="133"/>
      <c r="D419" s="133"/>
      <c r="E419" s="133" t="s">
        <v>4198</v>
      </c>
      <c r="F419" s="198" t="s">
        <v>3159</v>
      </c>
      <c r="G419" s="198"/>
      <c r="H419" s="133"/>
      <c r="I419" s="133"/>
      <c r="J419" s="134"/>
      <c r="K419" s="74"/>
      <c r="L419" s="74"/>
      <c r="M419" s="74"/>
      <c r="N419" s="74"/>
      <c r="O419" s="74"/>
      <c r="P419" s="75"/>
      <c r="Q419" s="75"/>
      <c r="R419" s="75"/>
      <c r="S419" s="75"/>
      <c r="T419" s="76"/>
      <c r="U419" s="76"/>
      <c r="V419" s="76"/>
      <c r="W419" s="76"/>
      <c r="X419" s="133"/>
      <c r="Y419" s="133"/>
      <c r="Z419" s="133"/>
      <c r="AA419" s="133"/>
      <c r="AB419" s="133"/>
      <c r="AC419" s="133"/>
    </row>
    <row r="420" spans="1:29" s="135" customFormat="1" ht="15" hidden="1" customHeight="1" outlineLevel="3" x14ac:dyDescent="0.35">
      <c r="A420" s="71">
        <f t="shared" si="65"/>
        <v>407</v>
      </c>
      <c r="B420" s="133"/>
      <c r="C420" s="133"/>
      <c r="D420" s="133"/>
      <c r="E420" s="133" t="s">
        <v>4199</v>
      </c>
      <c r="F420" s="198" t="s">
        <v>3404</v>
      </c>
      <c r="G420" s="198"/>
      <c r="H420" s="133"/>
      <c r="I420" s="133"/>
      <c r="J420" s="134"/>
      <c r="K420" s="74"/>
      <c r="L420" s="74"/>
      <c r="M420" s="74"/>
      <c r="N420" s="74"/>
      <c r="O420" s="74"/>
      <c r="P420" s="75"/>
      <c r="Q420" s="75"/>
      <c r="R420" s="75"/>
      <c r="S420" s="75"/>
      <c r="T420" s="76"/>
      <c r="U420" s="76"/>
      <c r="V420" s="76"/>
      <c r="W420" s="76"/>
      <c r="X420" s="133"/>
      <c r="Y420" s="133"/>
      <c r="Z420" s="133"/>
      <c r="AA420" s="133"/>
      <c r="AB420" s="133"/>
      <c r="AC420" s="133"/>
    </row>
    <row r="421" spans="1:29" s="135" customFormat="1" ht="15" hidden="1" customHeight="1" outlineLevel="3" x14ac:dyDescent="0.35">
      <c r="A421" s="71">
        <f t="shared" si="65"/>
        <v>408</v>
      </c>
      <c r="B421" s="133"/>
      <c r="C421" s="133"/>
      <c r="D421" s="133"/>
      <c r="E421" s="133" t="s">
        <v>4197</v>
      </c>
      <c r="F421" s="198" t="s">
        <v>3401</v>
      </c>
      <c r="G421" s="198"/>
      <c r="H421" s="133"/>
      <c r="I421" s="133"/>
      <c r="J421" s="134"/>
      <c r="K421" s="74"/>
      <c r="L421" s="74"/>
      <c r="M421" s="74"/>
      <c r="N421" s="74"/>
      <c r="O421" s="74"/>
      <c r="P421" s="75"/>
      <c r="Q421" s="75"/>
      <c r="R421" s="75"/>
      <c r="S421" s="75"/>
      <c r="T421" s="76"/>
      <c r="U421" s="76"/>
      <c r="V421" s="76"/>
      <c r="W421" s="76"/>
      <c r="X421" s="133"/>
      <c r="Y421" s="133"/>
      <c r="Z421" s="133"/>
      <c r="AA421" s="133"/>
      <c r="AB421" s="133"/>
      <c r="AC421" s="133"/>
    </row>
    <row r="422" spans="1:29" s="135" customFormat="1" ht="15" hidden="1" customHeight="1" outlineLevel="3" x14ac:dyDescent="0.35">
      <c r="A422" s="71">
        <f t="shared" si="65"/>
        <v>409</v>
      </c>
      <c r="B422" s="133"/>
      <c r="C422" s="133"/>
      <c r="D422" s="133"/>
      <c r="E422" s="133" t="s">
        <v>4197</v>
      </c>
      <c r="F422" s="198" t="s">
        <v>3402</v>
      </c>
      <c r="G422" s="198"/>
      <c r="H422" s="133"/>
      <c r="I422" s="133"/>
      <c r="J422" s="134"/>
      <c r="K422" s="74"/>
      <c r="L422" s="74"/>
      <c r="M422" s="74"/>
      <c r="N422" s="74"/>
      <c r="O422" s="74"/>
      <c r="P422" s="75"/>
      <c r="Q422" s="75"/>
      <c r="R422" s="75"/>
      <c r="S422" s="75"/>
      <c r="T422" s="76"/>
      <c r="U422" s="76"/>
      <c r="V422" s="76"/>
      <c r="W422" s="76"/>
      <c r="X422" s="133"/>
      <c r="Y422" s="133"/>
      <c r="Z422" s="133"/>
      <c r="AA422" s="133"/>
      <c r="AB422" s="133"/>
      <c r="AC422" s="133"/>
    </row>
    <row r="423" spans="1:29" s="135" customFormat="1" ht="15" hidden="1" customHeight="1" outlineLevel="3" x14ac:dyDescent="0.35">
      <c r="A423" s="71">
        <f t="shared" si="65"/>
        <v>410</v>
      </c>
      <c r="B423" s="133"/>
      <c r="C423" s="133"/>
      <c r="D423" s="133"/>
      <c r="E423" s="133" t="s">
        <v>4197</v>
      </c>
      <c r="F423" s="198" t="s">
        <v>4280</v>
      </c>
      <c r="G423" s="198"/>
      <c r="H423" s="133"/>
      <c r="I423" s="133"/>
      <c r="J423" s="134"/>
      <c r="K423" s="74"/>
      <c r="L423" s="74"/>
      <c r="M423" s="74"/>
      <c r="N423" s="74"/>
      <c r="O423" s="74"/>
      <c r="P423" s="75"/>
      <c r="Q423" s="75"/>
      <c r="R423" s="75"/>
      <c r="S423" s="75"/>
      <c r="T423" s="76"/>
      <c r="U423" s="76"/>
      <c r="V423" s="76"/>
      <c r="W423" s="76"/>
      <c r="X423" s="133"/>
      <c r="Y423" s="133"/>
      <c r="Z423" s="133"/>
      <c r="AA423" s="133"/>
      <c r="AB423" s="133"/>
      <c r="AC423" s="133"/>
    </row>
    <row r="424" spans="1:29" s="135" customFormat="1" ht="15" hidden="1" customHeight="1" outlineLevel="1" x14ac:dyDescent="0.35">
      <c r="A424" s="71">
        <f t="shared" si="65"/>
        <v>411</v>
      </c>
      <c r="B424" s="133"/>
      <c r="C424" s="133"/>
      <c r="D424" s="133" t="s">
        <v>4284</v>
      </c>
      <c r="E424" s="198" t="s">
        <v>4281</v>
      </c>
      <c r="F424" s="198"/>
      <c r="G424" s="198"/>
      <c r="H424" s="133"/>
      <c r="I424" s="133"/>
      <c r="J424" s="134"/>
      <c r="K424" s="74"/>
      <c r="L424" s="74"/>
      <c r="M424" s="74"/>
      <c r="N424" s="74"/>
      <c r="O424" s="74"/>
      <c r="P424" s="75"/>
      <c r="Q424" s="75"/>
      <c r="R424" s="75"/>
      <c r="S424" s="75"/>
      <c r="T424" s="76"/>
      <c r="U424" s="76"/>
      <c r="V424" s="76"/>
      <c r="W424" s="76"/>
      <c r="X424" s="133" t="e">
        <f t="shared" ref="X424:X437" si="69">IF(ISBLANK(P424),IF(ISBLANK(Q424),IF(ISBLANK(R424),IF(ISBLANK(S424),"Error",S424),R424),Q424),P424)/6</f>
        <v>#VALUE!</v>
      </c>
      <c r="Y424" s="133" t="e">
        <f t="shared" si="68"/>
        <v>#VALUE!</v>
      </c>
      <c r="Z424" s="133"/>
      <c r="AA424" s="133">
        <f t="shared" ref="AA424:AA437" si="70">IF(ISBLANK(Z424),,WORKDAY(VLOOKUP(Z424,$A$2:$AB$811,26),0))</f>
        <v>0</v>
      </c>
      <c r="AB424" s="133" t="e">
        <f>#REF!</f>
        <v>#REF!</v>
      </c>
      <c r="AC424" s="133"/>
    </row>
    <row r="425" spans="1:29" s="135" customFormat="1" ht="15" hidden="1" customHeight="1" outlineLevel="1" x14ac:dyDescent="0.35">
      <c r="A425" s="71">
        <f t="shared" si="65"/>
        <v>412</v>
      </c>
      <c r="B425" s="133"/>
      <c r="C425" s="133"/>
      <c r="D425" s="133" t="s">
        <v>4285</v>
      </c>
      <c r="E425" s="198" t="s">
        <v>3426</v>
      </c>
      <c r="F425" s="198"/>
      <c r="G425" s="198"/>
      <c r="H425" s="133"/>
      <c r="I425" s="133"/>
      <c r="J425" s="134"/>
      <c r="K425" s="74"/>
      <c r="L425" s="74"/>
      <c r="M425" s="74"/>
      <c r="N425" s="74"/>
      <c r="O425" s="74"/>
      <c r="P425" s="75"/>
      <c r="Q425" s="75"/>
      <c r="R425" s="75"/>
      <c r="S425" s="75"/>
      <c r="T425" s="76"/>
      <c r="U425" s="76"/>
      <c r="V425" s="76"/>
      <c r="W425" s="76"/>
      <c r="X425" s="133" t="e">
        <f t="shared" si="69"/>
        <v>#VALUE!</v>
      </c>
      <c r="Y425" s="133" t="e">
        <f t="shared" si="68"/>
        <v>#VALUE!</v>
      </c>
      <c r="Z425" s="133"/>
      <c r="AA425" s="133">
        <f t="shared" si="70"/>
        <v>0</v>
      </c>
      <c r="AB425" s="133" t="e">
        <f>#REF!</f>
        <v>#REF!</v>
      </c>
      <c r="AC425" s="133"/>
    </row>
    <row r="426" spans="1:29" s="135" customFormat="1" ht="15" hidden="1" customHeight="1" outlineLevel="1" x14ac:dyDescent="0.35">
      <c r="A426" s="71">
        <f t="shared" si="65"/>
        <v>413</v>
      </c>
      <c r="B426" s="133"/>
      <c r="C426" s="133" t="s">
        <v>268</v>
      </c>
      <c r="D426" s="198" t="s">
        <v>3567</v>
      </c>
      <c r="E426" s="198"/>
      <c r="F426" s="198"/>
      <c r="G426" s="198"/>
      <c r="H426" s="133"/>
      <c r="I426" s="133"/>
      <c r="J426" s="134"/>
      <c r="K426" s="74"/>
      <c r="L426" s="74">
        <v>0.01</v>
      </c>
      <c r="M426" s="74"/>
      <c r="N426" s="74"/>
      <c r="O426" s="74"/>
      <c r="P426" s="75"/>
      <c r="Q426" s="75">
        <f>($P$384*L426)</f>
        <v>0</v>
      </c>
      <c r="R426" s="75"/>
      <c r="S426" s="75"/>
      <c r="T426" s="76"/>
      <c r="U426" s="76"/>
      <c r="V426" s="76"/>
      <c r="W426" s="76"/>
      <c r="X426" s="133">
        <f t="shared" si="69"/>
        <v>0</v>
      </c>
      <c r="Y426" s="133">
        <f t="shared" si="68"/>
        <v>0</v>
      </c>
      <c r="Z426" s="133"/>
      <c r="AA426" s="133">
        <f t="shared" si="70"/>
        <v>0</v>
      </c>
      <c r="AB426" s="133" t="e">
        <f>#REF!</f>
        <v>#REF!</v>
      </c>
      <c r="AC426" s="133"/>
    </row>
    <row r="427" spans="1:29" s="135" customFormat="1" ht="15" hidden="1" customHeight="1" outlineLevel="1" x14ac:dyDescent="0.35">
      <c r="A427" s="71">
        <f t="shared" si="65"/>
        <v>414</v>
      </c>
      <c r="B427" s="133"/>
      <c r="C427" s="133"/>
      <c r="D427" s="133" t="s">
        <v>270</v>
      </c>
      <c r="E427" s="198" t="s">
        <v>3516</v>
      </c>
      <c r="F427" s="198"/>
      <c r="G427" s="198"/>
      <c r="H427" s="133"/>
      <c r="I427" s="133" t="s">
        <v>1145</v>
      </c>
      <c r="J427" s="134"/>
      <c r="K427" s="74"/>
      <c r="L427" s="74"/>
      <c r="M427" s="74"/>
      <c r="N427" s="74"/>
      <c r="O427" s="74"/>
      <c r="P427" s="75"/>
      <c r="Q427" s="75"/>
      <c r="R427" s="75"/>
      <c r="S427" s="75"/>
      <c r="T427" s="76"/>
      <c r="U427" s="76"/>
      <c r="V427" s="76"/>
      <c r="W427" s="76"/>
      <c r="X427" s="133" t="e">
        <f t="shared" si="69"/>
        <v>#VALUE!</v>
      </c>
      <c r="Y427" s="133" t="e">
        <f t="shared" si="68"/>
        <v>#VALUE!</v>
      </c>
      <c r="Z427" s="133"/>
      <c r="AA427" s="133">
        <f t="shared" si="70"/>
        <v>0</v>
      </c>
      <c r="AB427" s="133" t="e">
        <f>#REF!</f>
        <v>#REF!</v>
      </c>
      <c r="AC427" s="133"/>
    </row>
    <row r="428" spans="1:29" s="135" customFormat="1" ht="15" hidden="1" customHeight="1" outlineLevel="1" x14ac:dyDescent="0.35">
      <c r="A428" s="71">
        <f t="shared" si="65"/>
        <v>415</v>
      </c>
      <c r="B428" s="133"/>
      <c r="C428" s="133"/>
      <c r="D428" s="133" t="s">
        <v>272</v>
      </c>
      <c r="E428" s="198" t="s">
        <v>3370</v>
      </c>
      <c r="F428" s="198"/>
      <c r="G428" s="198"/>
      <c r="H428" s="133"/>
      <c r="I428" s="133" t="s">
        <v>1146</v>
      </c>
      <c r="J428" s="134"/>
      <c r="K428" s="74"/>
      <c r="L428" s="74"/>
      <c r="M428" s="74"/>
      <c r="N428" s="74"/>
      <c r="O428" s="74"/>
      <c r="P428" s="75"/>
      <c r="Q428" s="75"/>
      <c r="R428" s="75"/>
      <c r="S428" s="75"/>
      <c r="T428" s="76"/>
      <c r="U428" s="76"/>
      <c r="V428" s="76"/>
      <c r="W428" s="76"/>
      <c r="X428" s="133" t="e">
        <f t="shared" si="69"/>
        <v>#VALUE!</v>
      </c>
      <c r="Y428" s="133" t="e">
        <f t="shared" si="68"/>
        <v>#VALUE!</v>
      </c>
      <c r="Z428" s="133"/>
      <c r="AA428" s="133">
        <f t="shared" si="70"/>
        <v>0</v>
      </c>
      <c r="AB428" s="133" t="e">
        <f>#REF!</f>
        <v>#REF!</v>
      </c>
      <c r="AC428" s="133"/>
    </row>
    <row r="429" spans="1:29" s="135" customFormat="1" ht="15" hidden="1" customHeight="1" outlineLevel="1" x14ac:dyDescent="0.35">
      <c r="A429" s="71">
        <f t="shared" si="65"/>
        <v>416</v>
      </c>
      <c r="B429" s="133"/>
      <c r="C429" s="133"/>
      <c r="D429" s="133" t="s">
        <v>274</v>
      </c>
      <c r="E429" s="198" t="s">
        <v>3371</v>
      </c>
      <c r="F429" s="198"/>
      <c r="G429" s="198"/>
      <c r="H429" s="133"/>
      <c r="I429" s="133" t="s">
        <v>1146</v>
      </c>
      <c r="J429" s="134"/>
      <c r="K429" s="74"/>
      <c r="L429" s="74"/>
      <c r="M429" s="74"/>
      <c r="N429" s="74"/>
      <c r="O429" s="74"/>
      <c r="P429" s="75"/>
      <c r="Q429" s="75"/>
      <c r="R429" s="75"/>
      <c r="S429" s="75"/>
      <c r="T429" s="76"/>
      <c r="U429" s="76"/>
      <c r="V429" s="76"/>
      <c r="W429" s="76"/>
      <c r="X429" s="133" t="e">
        <f t="shared" si="69"/>
        <v>#VALUE!</v>
      </c>
      <c r="Y429" s="133" t="e">
        <f t="shared" si="68"/>
        <v>#VALUE!</v>
      </c>
      <c r="Z429" s="133"/>
      <c r="AA429" s="133">
        <f t="shared" si="70"/>
        <v>0</v>
      </c>
      <c r="AB429" s="133" t="e">
        <f>AB286</f>
        <v>#REF!</v>
      </c>
      <c r="AC429" s="133"/>
    </row>
    <row r="430" spans="1:29" s="135" customFormat="1" ht="15" hidden="1" customHeight="1" outlineLevel="1" x14ac:dyDescent="0.35">
      <c r="A430" s="71">
        <f t="shared" si="65"/>
        <v>417</v>
      </c>
      <c r="B430" s="133"/>
      <c r="C430" s="133"/>
      <c r="D430" s="133" t="s">
        <v>276</v>
      </c>
      <c r="E430" s="198" t="s">
        <v>3372</v>
      </c>
      <c r="F430" s="198"/>
      <c r="G430" s="198"/>
      <c r="H430" s="133"/>
      <c r="I430" s="133" t="s">
        <v>1147</v>
      </c>
      <c r="J430" s="134"/>
      <c r="K430" s="74"/>
      <c r="L430" s="74"/>
      <c r="M430" s="74"/>
      <c r="N430" s="74"/>
      <c r="O430" s="74"/>
      <c r="P430" s="75"/>
      <c r="Q430" s="75"/>
      <c r="R430" s="75"/>
      <c r="S430" s="75"/>
      <c r="T430" s="76"/>
      <c r="U430" s="76"/>
      <c r="V430" s="76"/>
      <c r="W430" s="76"/>
      <c r="X430" s="133" t="e">
        <f t="shared" si="69"/>
        <v>#VALUE!</v>
      </c>
      <c r="Y430" s="133" t="e">
        <f t="shared" si="68"/>
        <v>#VALUE!</v>
      </c>
      <c r="Z430" s="133"/>
      <c r="AA430" s="133">
        <f t="shared" si="70"/>
        <v>0</v>
      </c>
      <c r="AB430" s="133" t="e">
        <f>AB287</f>
        <v>#REF!</v>
      </c>
      <c r="AC430" s="133"/>
    </row>
    <row r="431" spans="1:29" s="135" customFormat="1" ht="15" hidden="1" customHeight="1" outlineLevel="1" x14ac:dyDescent="0.35">
      <c r="A431" s="71">
        <f t="shared" si="65"/>
        <v>418</v>
      </c>
      <c r="B431" s="133"/>
      <c r="C431" s="133"/>
      <c r="D431" s="133" t="s">
        <v>278</v>
      </c>
      <c r="E431" s="198" t="s">
        <v>3517</v>
      </c>
      <c r="F431" s="198"/>
      <c r="G431" s="198"/>
      <c r="H431" s="133"/>
      <c r="I431" s="133" t="s">
        <v>1148</v>
      </c>
      <c r="J431" s="134"/>
      <c r="K431" s="74"/>
      <c r="L431" s="74"/>
      <c r="M431" s="74"/>
      <c r="N431" s="74"/>
      <c r="O431" s="74"/>
      <c r="P431" s="75"/>
      <c r="Q431" s="75"/>
      <c r="R431" s="75"/>
      <c r="S431" s="75"/>
      <c r="T431" s="76"/>
      <c r="U431" s="76"/>
      <c r="V431" s="76"/>
      <c r="W431" s="76"/>
      <c r="X431" s="133" t="e">
        <f t="shared" si="69"/>
        <v>#VALUE!</v>
      </c>
      <c r="Y431" s="133" t="e">
        <f t="shared" si="68"/>
        <v>#VALUE!</v>
      </c>
      <c r="Z431" s="133"/>
      <c r="AA431" s="133">
        <f t="shared" si="70"/>
        <v>0</v>
      </c>
      <c r="AB431" s="133" t="e">
        <f>AB288</f>
        <v>#REF!</v>
      </c>
      <c r="AC431" s="133"/>
    </row>
    <row r="432" spans="1:29" s="135" customFormat="1" ht="15" hidden="1" customHeight="1" outlineLevel="1" x14ac:dyDescent="0.35">
      <c r="A432" s="71">
        <f t="shared" si="65"/>
        <v>419</v>
      </c>
      <c r="B432" s="133"/>
      <c r="C432" s="133"/>
      <c r="D432" s="133" t="s">
        <v>280</v>
      </c>
      <c r="E432" s="198" t="s">
        <v>3373</v>
      </c>
      <c r="F432" s="198"/>
      <c r="G432" s="198"/>
      <c r="H432" s="133"/>
      <c r="I432" s="133" t="s">
        <v>1149</v>
      </c>
      <c r="J432" s="134"/>
      <c r="K432" s="74"/>
      <c r="L432" s="74"/>
      <c r="M432" s="74"/>
      <c r="N432" s="74"/>
      <c r="O432" s="74"/>
      <c r="P432" s="75"/>
      <c r="Q432" s="75"/>
      <c r="R432" s="75"/>
      <c r="S432" s="75"/>
      <c r="T432" s="76"/>
      <c r="U432" s="76"/>
      <c r="V432" s="76"/>
      <c r="W432" s="76"/>
      <c r="X432" s="133" t="e">
        <f t="shared" si="69"/>
        <v>#VALUE!</v>
      </c>
      <c r="Y432" s="133" t="e">
        <f t="shared" si="68"/>
        <v>#VALUE!</v>
      </c>
      <c r="Z432" s="133"/>
      <c r="AA432" s="133">
        <f t="shared" si="70"/>
        <v>0</v>
      </c>
      <c r="AB432" s="133" t="e">
        <f>AB289</f>
        <v>#REF!</v>
      </c>
      <c r="AC432" s="133"/>
    </row>
    <row r="433" spans="1:29" s="135" customFormat="1" ht="15" hidden="1" customHeight="1" outlineLevel="1" x14ac:dyDescent="0.35">
      <c r="A433" s="71">
        <f t="shared" si="65"/>
        <v>420</v>
      </c>
      <c r="B433" s="133"/>
      <c r="C433" s="133"/>
      <c r="D433" s="133" t="s">
        <v>282</v>
      </c>
      <c r="E433" s="198" t="s">
        <v>3374</v>
      </c>
      <c r="F433" s="198"/>
      <c r="G433" s="198"/>
      <c r="H433" s="133"/>
      <c r="I433" s="133" t="s">
        <v>1149</v>
      </c>
      <c r="J433" s="134"/>
      <c r="K433" s="74"/>
      <c r="L433" s="74"/>
      <c r="M433" s="74"/>
      <c r="N433" s="74"/>
      <c r="O433" s="74"/>
      <c r="P433" s="75"/>
      <c r="Q433" s="75"/>
      <c r="R433" s="75"/>
      <c r="S433" s="75"/>
      <c r="T433" s="76"/>
      <c r="U433" s="76"/>
      <c r="V433" s="76"/>
      <c r="W433" s="76"/>
      <c r="X433" s="133" t="e">
        <f t="shared" si="69"/>
        <v>#VALUE!</v>
      </c>
      <c r="Y433" s="133" t="e">
        <f t="shared" si="68"/>
        <v>#VALUE!</v>
      </c>
      <c r="Z433" s="133"/>
      <c r="AA433" s="133">
        <f t="shared" si="70"/>
        <v>0</v>
      </c>
      <c r="AB433" s="133" t="e">
        <f>AB290</f>
        <v>#REF!</v>
      </c>
      <c r="AC433" s="133"/>
    </row>
    <row r="434" spans="1:29" s="135" customFormat="1" ht="15" hidden="1" customHeight="1" outlineLevel="1" x14ac:dyDescent="0.35">
      <c r="A434" s="71">
        <f t="shared" si="65"/>
        <v>421</v>
      </c>
      <c r="B434" s="133"/>
      <c r="C434" s="133"/>
      <c r="D434" s="133" t="s">
        <v>284</v>
      </c>
      <c r="E434" s="198" t="s">
        <v>3518</v>
      </c>
      <c r="F434" s="198"/>
      <c r="G434" s="198"/>
      <c r="H434" s="133"/>
      <c r="I434" s="133" t="s">
        <v>1150</v>
      </c>
      <c r="J434" s="134"/>
      <c r="K434" s="74"/>
      <c r="L434" s="74"/>
      <c r="M434" s="74"/>
      <c r="N434" s="74"/>
      <c r="O434" s="74"/>
      <c r="P434" s="75"/>
      <c r="Q434" s="75"/>
      <c r="R434" s="75"/>
      <c r="S434" s="75"/>
      <c r="T434" s="76"/>
      <c r="U434" s="76"/>
      <c r="V434" s="76"/>
      <c r="W434" s="76"/>
      <c r="X434" s="133" t="e">
        <f t="shared" si="69"/>
        <v>#VALUE!</v>
      </c>
      <c r="Y434" s="133" t="e">
        <f t="shared" si="68"/>
        <v>#VALUE!</v>
      </c>
      <c r="Z434" s="133"/>
      <c r="AA434" s="133">
        <f t="shared" si="70"/>
        <v>0</v>
      </c>
      <c r="AB434" s="133" t="e">
        <f>#REF!</f>
        <v>#REF!</v>
      </c>
      <c r="AC434" s="133"/>
    </row>
    <row r="435" spans="1:29" s="135" customFormat="1" ht="15" hidden="1" customHeight="1" outlineLevel="1" x14ac:dyDescent="0.35">
      <c r="A435" s="71">
        <f t="shared" si="65"/>
        <v>422</v>
      </c>
      <c r="B435" s="133"/>
      <c r="C435" s="133"/>
      <c r="D435" s="133" t="s">
        <v>286</v>
      </c>
      <c r="E435" s="198" t="s">
        <v>3519</v>
      </c>
      <c r="F435" s="198"/>
      <c r="G435" s="198"/>
      <c r="H435" s="133"/>
      <c r="I435" s="133" t="s">
        <v>1151</v>
      </c>
      <c r="J435" s="134"/>
      <c r="K435" s="74"/>
      <c r="L435" s="74"/>
      <c r="M435" s="74"/>
      <c r="N435" s="74"/>
      <c r="O435" s="74"/>
      <c r="P435" s="75"/>
      <c r="Q435" s="75"/>
      <c r="R435" s="75"/>
      <c r="S435" s="75"/>
      <c r="T435" s="76"/>
      <c r="U435" s="76"/>
      <c r="V435" s="76"/>
      <c r="W435" s="76"/>
      <c r="X435" s="133" t="e">
        <f t="shared" si="69"/>
        <v>#VALUE!</v>
      </c>
      <c r="Y435" s="133" t="e">
        <f t="shared" si="68"/>
        <v>#VALUE!</v>
      </c>
      <c r="Z435" s="133"/>
      <c r="AA435" s="133">
        <f t="shared" si="70"/>
        <v>0</v>
      </c>
      <c r="AB435" s="133">
        <f>AB340</f>
        <v>0</v>
      </c>
      <c r="AC435" s="133"/>
    </row>
    <row r="436" spans="1:29" s="135" customFormat="1" ht="15" hidden="1" customHeight="1" outlineLevel="1" x14ac:dyDescent="0.35">
      <c r="A436" s="71">
        <f t="shared" si="65"/>
        <v>423</v>
      </c>
      <c r="B436" s="133"/>
      <c r="C436" s="133"/>
      <c r="D436" s="133" t="s">
        <v>1579</v>
      </c>
      <c r="E436" s="198" t="s">
        <v>3376</v>
      </c>
      <c r="F436" s="198"/>
      <c r="G436" s="198"/>
      <c r="H436" s="133"/>
      <c r="I436" s="133" t="s">
        <v>1152</v>
      </c>
      <c r="J436" s="134"/>
      <c r="K436" s="74"/>
      <c r="L436" s="74"/>
      <c r="M436" s="74"/>
      <c r="N436" s="74"/>
      <c r="O436" s="74"/>
      <c r="P436" s="75"/>
      <c r="Q436" s="75"/>
      <c r="R436" s="75"/>
      <c r="S436" s="75"/>
      <c r="T436" s="76"/>
      <c r="U436" s="76"/>
      <c r="V436" s="76"/>
      <c r="W436" s="76"/>
      <c r="X436" s="133" t="e">
        <f t="shared" si="69"/>
        <v>#VALUE!</v>
      </c>
      <c r="Y436" s="133" t="e">
        <f t="shared" si="68"/>
        <v>#VALUE!</v>
      </c>
      <c r="Z436" s="133"/>
      <c r="AA436" s="133">
        <f t="shared" si="70"/>
        <v>0</v>
      </c>
      <c r="AB436" s="133">
        <f>AB341</f>
        <v>0</v>
      </c>
      <c r="AC436" s="133"/>
    </row>
    <row r="437" spans="1:29" s="135" customFormat="1" ht="15" hidden="1" customHeight="1" outlineLevel="1" x14ac:dyDescent="0.35">
      <c r="A437" s="71">
        <f t="shared" si="65"/>
        <v>424</v>
      </c>
      <c r="B437" s="133"/>
      <c r="C437" s="133"/>
      <c r="D437" s="133" t="s">
        <v>1580</v>
      </c>
      <c r="E437" s="198" t="s">
        <v>3377</v>
      </c>
      <c r="F437" s="198"/>
      <c r="G437" s="198"/>
      <c r="H437" s="133"/>
      <c r="I437" s="133" t="s">
        <v>1153</v>
      </c>
      <c r="J437" s="134"/>
      <c r="K437" s="74"/>
      <c r="L437" s="74"/>
      <c r="M437" s="74"/>
      <c r="N437" s="74"/>
      <c r="O437" s="74"/>
      <c r="P437" s="75"/>
      <c r="Q437" s="75"/>
      <c r="R437" s="75"/>
      <c r="S437" s="75"/>
      <c r="T437" s="76"/>
      <c r="U437" s="76"/>
      <c r="V437" s="76"/>
      <c r="W437" s="76"/>
      <c r="X437" s="133" t="e">
        <f t="shared" si="69"/>
        <v>#VALUE!</v>
      </c>
      <c r="Y437" s="133" t="e">
        <f t="shared" si="68"/>
        <v>#VALUE!</v>
      </c>
      <c r="Z437" s="133"/>
      <c r="AA437" s="133">
        <f t="shared" si="70"/>
        <v>0</v>
      </c>
      <c r="AB437" s="133">
        <f>AB342</f>
        <v>0</v>
      </c>
      <c r="AC437" s="133"/>
    </row>
    <row r="438" spans="1:29" s="135" customFormat="1" ht="15" hidden="1" customHeight="1" outlineLevel="1" x14ac:dyDescent="0.35">
      <c r="A438" s="71">
        <f t="shared" si="65"/>
        <v>425</v>
      </c>
      <c r="B438" s="133"/>
      <c r="C438" s="133" t="s">
        <v>288</v>
      </c>
      <c r="D438" s="198" t="s">
        <v>3572</v>
      </c>
      <c r="E438" s="198"/>
      <c r="F438" s="198"/>
      <c r="G438" s="198"/>
      <c r="H438" s="133"/>
      <c r="I438" s="133"/>
      <c r="J438" s="134"/>
      <c r="K438" s="74"/>
      <c r="L438" s="74"/>
      <c r="M438" s="74"/>
      <c r="N438" s="74"/>
      <c r="O438" s="74"/>
      <c r="P438" s="75"/>
      <c r="Q438" s="75"/>
      <c r="R438" s="75"/>
      <c r="S438" s="75"/>
      <c r="T438" s="76"/>
      <c r="U438" s="76"/>
      <c r="V438" s="76"/>
      <c r="W438" s="76"/>
      <c r="X438" s="133"/>
      <c r="Y438" s="133"/>
      <c r="Z438" s="133"/>
      <c r="AA438" s="133"/>
      <c r="AB438" s="133"/>
      <c r="AC438" s="133"/>
    </row>
    <row r="439" spans="1:29" s="135" customFormat="1" ht="15" customHeight="1" x14ac:dyDescent="0.35">
      <c r="A439" s="71">
        <f t="shared" si="65"/>
        <v>426</v>
      </c>
      <c r="B439" s="133"/>
      <c r="C439" s="133"/>
      <c r="D439" s="133"/>
      <c r="E439" s="133"/>
      <c r="F439" s="133"/>
      <c r="G439" s="133"/>
      <c r="H439" s="133"/>
      <c r="I439" s="133"/>
      <c r="J439" s="134"/>
      <c r="K439" s="74"/>
      <c r="L439" s="74"/>
      <c r="M439" s="74"/>
      <c r="N439" s="74"/>
      <c r="O439" s="74"/>
      <c r="P439" s="75"/>
      <c r="Q439" s="75"/>
      <c r="R439" s="75"/>
      <c r="S439" s="75"/>
      <c r="T439" s="76"/>
      <c r="U439" s="76"/>
      <c r="V439" s="76"/>
      <c r="W439" s="76"/>
      <c r="X439" s="133" t="e">
        <f>IF(ISBLANK(P439),IF(ISBLANK(Q439),IF(ISBLANK(R439),IF(ISBLANK(S439),"Error",S439),R439),Q439),P439)/6</f>
        <v>#VALUE!</v>
      </c>
      <c r="Y439" s="133" t="e">
        <f t="shared" si="68"/>
        <v>#VALUE!</v>
      </c>
      <c r="Z439" s="133"/>
      <c r="AA439" s="133">
        <f>IF(ISBLANK(Z439),,WORKDAY(VLOOKUP(Z439,$A$2:$AB$811,26),0))</f>
        <v>0</v>
      </c>
      <c r="AB439" s="133">
        <f>AB343</f>
        <v>0</v>
      </c>
      <c r="AC439" s="133"/>
    </row>
    <row r="440" spans="1:29" s="138" customFormat="1" ht="15" customHeight="1" collapsed="1" x14ac:dyDescent="0.35">
      <c r="A440" s="71">
        <f t="shared" si="65"/>
        <v>427</v>
      </c>
      <c r="B440" s="136">
        <v>1.5</v>
      </c>
      <c r="C440" s="199" t="s">
        <v>3577</v>
      </c>
      <c r="D440" s="199"/>
      <c r="E440" s="199"/>
      <c r="F440" s="199"/>
      <c r="G440" s="199"/>
      <c r="H440" s="136"/>
      <c r="I440" s="136"/>
      <c r="J440" s="137"/>
      <c r="K440" s="88" t="e">
        <f>IF(Sheet2!$C$5="COTS/SaaS",Sheet1!#REF!,Sheet1!#REF!)</f>
        <v>#REF!</v>
      </c>
      <c r="L440" s="74"/>
      <c r="M440" s="74"/>
      <c r="N440" s="74"/>
      <c r="O440" s="74"/>
      <c r="P440" s="75"/>
      <c r="Q440" s="75"/>
      <c r="R440" s="75"/>
      <c r="S440" s="75"/>
      <c r="T440" s="76"/>
      <c r="U440" s="76"/>
      <c r="V440" s="76"/>
      <c r="W440" s="76"/>
      <c r="X440" s="136"/>
      <c r="Y440" s="136"/>
      <c r="Z440" s="136"/>
      <c r="AA440" s="136"/>
      <c r="AB440" s="136"/>
      <c r="AC440" s="136"/>
    </row>
    <row r="441" spans="1:29" s="138" customFormat="1" ht="15" hidden="1" customHeight="1" outlineLevel="1" x14ac:dyDescent="0.35">
      <c r="A441" s="71">
        <f t="shared" si="65"/>
        <v>428</v>
      </c>
      <c r="B441" s="136"/>
      <c r="C441" s="136"/>
      <c r="D441" s="199" t="s">
        <v>3508</v>
      </c>
      <c r="E441" s="199"/>
      <c r="F441" s="199"/>
      <c r="G441" s="199"/>
      <c r="H441" s="136"/>
      <c r="I441" s="136"/>
      <c r="J441" s="137"/>
      <c r="K441" s="74"/>
      <c r="L441" s="74"/>
      <c r="M441" s="74"/>
      <c r="N441" s="74"/>
      <c r="O441" s="74"/>
      <c r="P441" s="75"/>
      <c r="Q441" s="75"/>
      <c r="R441" s="75"/>
      <c r="S441" s="75"/>
      <c r="T441" s="76"/>
      <c r="U441" s="76"/>
      <c r="V441" s="76"/>
      <c r="W441" s="76"/>
      <c r="X441" s="136"/>
      <c r="Y441" s="136"/>
      <c r="Z441" s="136"/>
      <c r="AA441" s="136"/>
      <c r="AB441" s="136"/>
      <c r="AC441" s="136"/>
    </row>
    <row r="442" spans="1:29" s="138" customFormat="1" ht="15" hidden="1" customHeight="1" outlineLevel="1" x14ac:dyDescent="0.35">
      <c r="A442" s="71">
        <f t="shared" si="65"/>
        <v>429</v>
      </c>
      <c r="B442" s="136"/>
      <c r="C442" s="136"/>
      <c r="D442" s="199" t="s">
        <v>3391</v>
      </c>
      <c r="E442" s="199"/>
      <c r="F442" s="199"/>
      <c r="G442" s="199"/>
      <c r="H442" s="136"/>
      <c r="I442" s="136"/>
      <c r="J442" s="137"/>
      <c r="K442" s="74"/>
      <c r="L442" s="74"/>
      <c r="M442" s="74"/>
      <c r="N442" s="74"/>
      <c r="O442" s="74"/>
      <c r="P442" s="75"/>
      <c r="Q442" s="75"/>
      <c r="R442" s="75"/>
      <c r="S442" s="75"/>
      <c r="T442" s="76"/>
      <c r="U442" s="76"/>
      <c r="V442" s="76"/>
      <c r="W442" s="76"/>
      <c r="X442" s="136"/>
      <c r="Y442" s="136"/>
      <c r="Z442" s="136"/>
      <c r="AA442" s="136"/>
      <c r="AB442" s="136"/>
      <c r="AC442" s="136"/>
    </row>
    <row r="443" spans="1:29" s="138" customFormat="1" ht="15" hidden="1" customHeight="1" outlineLevel="1" x14ac:dyDescent="0.35">
      <c r="A443" s="71">
        <f t="shared" si="65"/>
        <v>430</v>
      </c>
      <c r="B443" s="136"/>
      <c r="C443" s="136"/>
      <c r="D443" s="199" t="s">
        <v>3509</v>
      </c>
      <c r="E443" s="199"/>
      <c r="F443" s="199"/>
      <c r="G443" s="199"/>
      <c r="H443" s="136"/>
      <c r="I443" s="136"/>
      <c r="J443" s="137"/>
      <c r="K443" s="74"/>
      <c r="L443" s="74"/>
      <c r="M443" s="74"/>
      <c r="N443" s="74"/>
      <c r="O443" s="74"/>
      <c r="P443" s="75"/>
      <c r="Q443" s="75"/>
      <c r="R443" s="75"/>
      <c r="S443" s="75"/>
      <c r="T443" s="76"/>
      <c r="U443" s="76"/>
      <c r="V443" s="76"/>
      <c r="W443" s="76"/>
      <c r="X443" s="136"/>
      <c r="Y443" s="136"/>
      <c r="Z443" s="136"/>
      <c r="AA443" s="136"/>
      <c r="AB443" s="136"/>
      <c r="AC443" s="136"/>
    </row>
    <row r="444" spans="1:29" s="138" customFormat="1" ht="15" customHeight="1" x14ac:dyDescent="0.35">
      <c r="A444" s="71">
        <f t="shared" si="65"/>
        <v>431</v>
      </c>
      <c r="B444" s="136"/>
      <c r="C444" s="136"/>
      <c r="D444" s="136"/>
      <c r="E444" s="136"/>
      <c r="F444" s="136"/>
      <c r="G444" s="136"/>
      <c r="H444" s="136"/>
      <c r="I444" s="136"/>
      <c r="J444" s="137"/>
      <c r="K444" s="74"/>
      <c r="L444" s="74"/>
      <c r="M444" s="74"/>
      <c r="N444" s="74"/>
      <c r="O444" s="74"/>
      <c r="P444" s="75"/>
      <c r="Q444" s="75"/>
      <c r="R444" s="75"/>
      <c r="S444" s="75"/>
      <c r="T444" s="76"/>
      <c r="U444" s="76"/>
      <c r="V444" s="76"/>
      <c r="W444" s="76"/>
      <c r="X444" s="136"/>
      <c r="Y444" s="136"/>
      <c r="Z444" s="136"/>
      <c r="AA444" s="136"/>
      <c r="AB444" s="136"/>
      <c r="AC444" s="136"/>
    </row>
    <row r="445" spans="1:29" s="101" customFormat="1" ht="15" customHeight="1" collapsed="1" x14ac:dyDescent="0.35">
      <c r="A445" s="71">
        <f t="shared" si="65"/>
        <v>432</v>
      </c>
      <c r="B445" s="98">
        <v>1.6</v>
      </c>
      <c r="C445" s="163" t="s">
        <v>4300</v>
      </c>
      <c r="D445" s="163"/>
      <c r="E445" s="163"/>
      <c r="F445" s="163"/>
      <c r="G445" s="163"/>
      <c r="H445" s="98"/>
      <c r="I445" s="98"/>
      <c r="J445" s="100"/>
      <c r="K445" s="88" t="e">
        <f>IF(Sheet2!$C$5="COTS/SaaS",Sheet1!#REF!,Sheet1!#REF!)</f>
        <v>#REF!</v>
      </c>
      <c r="L445" s="74"/>
      <c r="M445" s="74"/>
      <c r="N445" s="74"/>
      <c r="O445" s="74"/>
      <c r="P445" s="75" t="e">
        <f>((Sheet2!$C$2*40)*K445)</f>
        <v>#REF!</v>
      </c>
      <c r="Q445" s="75"/>
      <c r="R445" s="75"/>
      <c r="S445" s="75"/>
      <c r="T445" s="76" t="e">
        <f>P445*Sheet2!$C$4</f>
        <v>#REF!</v>
      </c>
      <c r="U445" s="76"/>
      <c r="V445" s="76"/>
      <c r="W445" s="76"/>
      <c r="X445" s="98" t="e">
        <f t="shared" ref="X445:X466" si="71">IF(ISBLANK(P445),IF(ISBLANK(Q445),IF(ISBLANK(R445),IF(ISBLANK(S445),"Error",S445),R445),Q445),P445)/6</f>
        <v>#REF!</v>
      </c>
      <c r="Y445" s="98" t="e">
        <f t="shared" si="68"/>
        <v>#REF!</v>
      </c>
      <c r="Z445" s="98"/>
      <c r="AA445" s="98">
        <f t="shared" ref="AA445:AA467" si="72">IF(ISBLANK(Z445),,WORKDAY(VLOOKUP(Z445,$A$2:$AB$811,26),0))</f>
        <v>0</v>
      </c>
      <c r="AB445" s="98">
        <f t="shared" ref="AB445:AB451" si="73">AB344</f>
        <v>0</v>
      </c>
      <c r="AC445" s="98"/>
    </row>
    <row r="446" spans="1:29" s="101" customFormat="1" ht="15" hidden="1" customHeight="1" outlineLevel="1" x14ac:dyDescent="0.35">
      <c r="A446" s="71">
        <f t="shared" si="65"/>
        <v>433</v>
      </c>
      <c r="B446" s="98"/>
      <c r="C446" s="98" t="s">
        <v>1287</v>
      </c>
      <c r="D446" s="163" t="s">
        <v>3387</v>
      </c>
      <c r="E446" s="163"/>
      <c r="F446" s="163"/>
      <c r="G446" s="163"/>
      <c r="H446" s="98"/>
      <c r="I446" s="98"/>
      <c r="J446" s="100"/>
      <c r="K446" s="74"/>
      <c r="L446" s="74"/>
      <c r="M446" s="74"/>
      <c r="N446" s="74"/>
      <c r="O446" s="74"/>
      <c r="P446" s="75"/>
      <c r="Q446" s="75"/>
      <c r="R446" s="75"/>
      <c r="S446" s="75"/>
      <c r="T446" s="76"/>
      <c r="U446" s="76"/>
      <c r="V446" s="76"/>
      <c r="W446" s="76"/>
      <c r="X446" s="98" t="e">
        <f t="shared" si="71"/>
        <v>#VALUE!</v>
      </c>
      <c r="Y446" s="98" t="e">
        <f t="shared" si="68"/>
        <v>#VALUE!</v>
      </c>
      <c r="Z446" s="98"/>
      <c r="AA446" s="98">
        <f t="shared" si="72"/>
        <v>0</v>
      </c>
      <c r="AB446" s="98">
        <f t="shared" si="73"/>
        <v>0</v>
      </c>
      <c r="AC446" s="98"/>
    </row>
    <row r="447" spans="1:29" s="101" customFormat="1" ht="15" hidden="1" customHeight="1" outlineLevel="2" x14ac:dyDescent="0.35">
      <c r="A447" s="71">
        <f t="shared" si="65"/>
        <v>434</v>
      </c>
      <c r="B447" s="98"/>
      <c r="C447" s="98"/>
      <c r="D447" s="98" t="s">
        <v>1289</v>
      </c>
      <c r="E447" s="163" t="s">
        <v>3389</v>
      </c>
      <c r="F447" s="163"/>
      <c r="G447" s="163"/>
      <c r="H447" s="98"/>
      <c r="I447" s="98" t="s">
        <v>1183</v>
      </c>
      <c r="J447" s="100"/>
      <c r="K447" s="74"/>
      <c r="L447" s="74"/>
      <c r="M447" s="74"/>
      <c r="N447" s="74"/>
      <c r="O447" s="74"/>
      <c r="P447" s="75"/>
      <c r="Q447" s="75"/>
      <c r="R447" s="75"/>
      <c r="S447" s="75"/>
      <c r="T447" s="76"/>
      <c r="U447" s="76"/>
      <c r="V447" s="76"/>
      <c r="W447" s="76"/>
      <c r="X447" s="98" t="e">
        <f t="shared" si="71"/>
        <v>#VALUE!</v>
      </c>
      <c r="Y447" s="98" t="e">
        <f t="shared" si="68"/>
        <v>#VALUE!</v>
      </c>
      <c r="Z447" s="98"/>
      <c r="AA447" s="98">
        <f t="shared" si="72"/>
        <v>0</v>
      </c>
      <c r="AB447" s="98">
        <f t="shared" si="73"/>
        <v>0</v>
      </c>
      <c r="AC447" s="98"/>
    </row>
    <row r="448" spans="1:29" s="101" customFormat="1" ht="15" hidden="1" customHeight="1" outlineLevel="2" x14ac:dyDescent="0.35">
      <c r="A448" s="71">
        <f t="shared" si="65"/>
        <v>435</v>
      </c>
      <c r="B448" s="98"/>
      <c r="C448" s="98"/>
      <c r="D448" s="98" t="s">
        <v>1292</v>
      </c>
      <c r="E448" s="163" t="s">
        <v>3390</v>
      </c>
      <c r="F448" s="163"/>
      <c r="G448" s="163"/>
      <c r="H448" s="98"/>
      <c r="I448" s="98" t="s">
        <v>1183</v>
      </c>
      <c r="J448" s="100"/>
      <c r="K448" s="74"/>
      <c r="L448" s="74"/>
      <c r="M448" s="74"/>
      <c r="N448" s="74"/>
      <c r="O448" s="74"/>
      <c r="P448" s="75"/>
      <c r="Q448" s="75"/>
      <c r="R448" s="75"/>
      <c r="S448" s="75"/>
      <c r="T448" s="76"/>
      <c r="U448" s="76"/>
      <c r="V448" s="76"/>
      <c r="W448" s="76"/>
      <c r="X448" s="98" t="e">
        <f t="shared" si="71"/>
        <v>#VALUE!</v>
      </c>
      <c r="Y448" s="98" t="e">
        <f t="shared" si="68"/>
        <v>#VALUE!</v>
      </c>
      <c r="Z448" s="98"/>
      <c r="AA448" s="98">
        <f t="shared" si="72"/>
        <v>0</v>
      </c>
      <c r="AB448" s="98">
        <f t="shared" si="73"/>
        <v>0</v>
      </c>
      <c r="AC448" s="98"/>
    </row>
    <row r="449" spans="1:29" s="101" customFormat="1" ht="15" hidden="1" customHeight="1" outlineLevel="2" x14ac:dyDescent="0.35">
      <c r="A449" s="71">
        <f t="shared" si="65"/>
        <v>436</v>
      </c>
      <c r="B449" s="98"/>
      <c r="C449" s="98"/>
      <c r="D449" s="98" t="s">
        <v>1294</v>
      </c>
      <c r="E449" s="163" t="s">
        <v>4295</v>
      </c>
      <c r="F449" s="163"/>
      <c r="G449" s="163"/>
      <c r="H449" s="98"/>
      <c r="I449" s="98" t="s">
        <v>1183</v>
      </c>
      <c r="J449" s="100"/>
      <c r="K449" s="74"/>
      <c r="L449" s="74"/>
      <c r="M449" s="74"/>
      <c r="N449" s="74"/>
      <c r="O449" s="74"/>
      <c r="P449" s="75"/>
      <c r="Q449" s="75"/>
      <c r="R449" s="75"/>
      <c r="S449" s="75"/>
      <c r="T449" s="76"/>
      <c r="U449" s="76"/>
      <c r="V449" s="76"/>
      <c r="W449" s="76"/>
      <c r="X449" s="98" t="e">
        <f t="shared" si="71"/>
        <v>#VALUE!</v>
      </c>
      <c r="Y449" s="98" t="e">
        <f t="shared" si="68"/>
        <v>#VALUE!</v>
      </c>
      <c r="Z449" s="98"/>
      <c r="AA449" s="98">
        <f t="shared" si="72"/>
        <v>0</v>
      </c>
      <c r="AB449" s="98">
        <f t="shared" si="73"/>
        <v>0</v>
      </c>
      <c r="AC449" s="98"/>
    </row>
    <row r="450" spans="1:29" s="101" customFormat="1" ht="15" hidden="1" customHeight="1" outlineLevel="2" x14ac:dyDescent="0.35">
      <c r="A450" s="71">
        <f t="shared" si="65"/>
        <v>437</v>
      </c>
      <c r="B450" s="98"/>
      <c r="C450" s="98"/>
      <c r="D450" s="98" t="s">
        <v>3049</v>
      </c>
      <c r="E450" s="163" t="s">
        <v>4296</v>
      </c>
      <c r="F450" s="163"/>
      <c r="G450" s="163"/>
      <c r="H450" s="98"/>
      <c r="I450" s="98" t="s">
        <v>3975</v>
      </c>
      <c r="J450" s="100"/>
      <c r="K450" s="74"/>
      <c r="L450" s="74"/>
      <c r="M450" s="74"/>
      <c r="N450" s="74"/>
      <c r="O450" s="74"/>
      <c r="P450" s="75"/>
      <c r="Q450" s="75"/>
      <c r="R450" s="75"/>
      <c r="S450" s="75"/>
      <c r="T450" s="76"/>
      <c r="U450" s="76"/>
      <c r="V450" s="76"/>
      <c r="W450" s="76"/>
      <c r="X450" s="98" t="e">
        <f t="shared" si="71"/>
        <v>#VALUE!</v>
      </c>
      <c r="Y450" s="98" t="e">
        <f t="shared" si="68"/>
        <v>#VALUE!</v>
      </c>
      <c r="Z450" s="98"/>
      <c r="AA450" s="98">
        <f t="shared" si="72"/>
        <v>0</v>
      </c>
      <c r="AB450" s="98">
        <f t="shared" si="73"/>
        <v>0</v>
      </c>
      <c r="AC450" s="98"/>
    </row>
    <row r="451" spans="1:29" s="101" customFormat="1" ht="15" hidden="1" customHeight="1" outlineLevel="2" x14ac:dyDescent="0.35">
      <c r="A451" s="71">
        <f t="shared" si="65"/>
        <v>438</v>
      </c>
      <c r="B451" s="98"/>
      <c r="C451" s="98"/>
      <c r="D451" s="98" t="s">
        <v>3050</v>
      </c>
      <c r="E451" s="163" t="s">
        <v>3392</v>
      </c>
      <c r="F451" s="163"/>
      <c r="G451" s="163"/>
      <c r="H451" s="98"/>
      <c r="I451" s="98"/>
      <c r="J451" s="100"/>
      <c r="K451" s="74"/>
      <c r="L451" s="74"/>
      <c r="M451" s="74"/>
      <c r="N451" s="74"/>
      <c r="O451" s="74"/>
      <c r="P451" s="75"/>
      <c r="Q451" s="75"/>
      <c r="R451" s="75"/>
      <c r="S451" s="75"/>
      <c r="T451" s="76"/>
      <c r="U451" s="76"/>
      <c r="V451" s="76"/>
      <c r="W451" s="76"/>
      <c r="X451" s="98" t="e">
        <f t="shared" si="71"/>
        <v>#VALUE!</v>
      </c>
      <c r="Y451" s="98" t="e">
        <f t="shared" si="68"/>
        <v>#VALUE!</v>
      </c>
      <c r="Z451" s="98"/>
      <c r="AA451" s="98">
        <f t="shared" si="72"/>
        <v>0</v>
      </c>
      <c r="AB451" s="98">
        <f t="shared" si="73"/>
        <v>0</v>
      </c>
      <c r="AC451" s="98"/>
    </row>
    <row r="452" spans="1:29" s="101" customFormat="1" ht="15" hidden="1" customHeight="1" outlineLevel="3" x14ac:dyDescent="0.35">
      <c r="A452" s="71">
        <f t="shared" si="65"/>
        <v>439</v>
      </c>
      <c r="B452" s="98"/>
      <c r="C452" s="98"/>
      <c r="D452" s="98"/>
      <c r="E452" s="98" t="s">
        <v>3671</v>
      </c>
      <c r="F452" s="163" t="s">
        <v>3393</v>
      </c>
      <c r="G452" s="163"/>
      <c r="H452" s="98"/>
      <c r="I452" s="98" t="s">
        <v>3976</v>
      </c>
      <c r="J452" s="100"/>
      <c r="K452" s="74"/>
      <c r="L452" s="74"/>
      <c r="M452" s="74"/>
      <c r="N452" s="74"/>
      <c r="O452" s="74"/>
      <c r="P452" s="75"/>
      <c r="Q452" s="75"/>
      <c r="R452" s="75"/>
      <c r="S452" s="75"/>
      <c r="T452" s="76"/>
      <c r="U452" s="76"/>
      <c r="V452" s="76"/>
      <c r="W452" s="76"/>
      <c r="X452" s="98" t="e">
        <f t="shared" si="71"/>
        <v>#VALUE!</v>
      </c>
      <c r="Y452" s="98" t="e">
        <f t="shared" si="68"/>
        <v>#VALUE!</v>
      </c>
      <c r="Z452" s="98"/>
      <c r="AA452" s="98">
        <f t="shared" si="72"/>
        <v>0</v>
      </c>
      <c r="AB452" s="98" t="e">
        <f>#REF!</f>
        <v>#REF!</v>
      </c>
      <c r="AC452" s="98"/>
    </row>
    <row r="453" spans="1:29" s="101" customFormat="1" ht="15" hidden="1" customHeight="1" outlineLevel="3" x14ac:dyDescent="0.35">
      <c r="A453" s="71">
        <f t="shared" si="65"/>
        <v>440</v>
      </c>
      <c r="B453" s="98"/>
      <c r="C453" s="98"/>
      <c r="D453" s="98"/>
      <c r="E453" s="98" t="s">
        <v>3672</v>
      </c>
      <c r="F453" s="163" t="s">
        <v>3394</v>
      </c>
      <c r="G453" s="163"/>
      <c r="H453" s="98"/>
      <c r="I453" s="98" t="s">
        <v>1194</v>
      </c>
      <c r="J453" s="100"/>
      <c r="K453" s="74"/>
      <c r="L453" s="74"/>
      <c r="M453" s="74"/>
      <c r="N453" s="74"/>
      <c r="O453" s="74"/>
      <c r="P453" s="75"/>
      <c r="Q453" s="75"/>
      <c r="R453" s="75"/>
      <c r="S453" s="75"/>
      <c r="T453" s="76"/>
      <c r="U453" s="76"/>
      <c r="V453" s="76"/>
      <c r="W453" s="76"/>
      <c r="X453" s="98" t="e">
        <f t="shared" si="71"/>
        <v>#VALUE!</v>
      </c>
      <c r="Y453" s="98" t="e">
        <f t="shared" si="68"/>
        <v>#VALUE!</v>
      </c>
      <c r="Z453" s="98"/>
      <c r="AA453" s="98">
        <f t="shared" si="72"/>
        <v>0</v>
      </c>
      <c r="AB453" s="98" t="e">
        <f>#REF!</f>
        <v>#REF!</v>
      </c>
      <c r="AC453" s="98"/>
    </row>
    <row r="454" spans="1:29" s="101" customFormat="1" ht="15" hidden="1" customHeight="1" outlineLevel="3" x14ac:dyDescent="0.35">
      <c r="A454" s="71">
        <f t="shared" si="65"/>
        <v>441</v>
      </c>
      <c r="B454" s="98"/>
      <c r="C454" s="98"/>
      <c r="D454" s="98"/>
      <c r="E454" s="98" t="s">
        <v>3673</v>
      </c>
      <c r="F454" s="163" t="s">
        <v>3395</v>
      </c>
      <c r="G454" s="163"/>
      <c r="H454" s="98"/>
      <c r="I454" s="98" t="s">
        <v>1194</v>
      </c>
      <c r="J454" s="100"/>
      <c r="K454" s="74"/>
      <c r="L454" s="74"/>
      <c r="M454" s="74"/>
      <c r="N454" s="74"/>
      <c r="O454" s="74"/>
      <c r="P454" s="75"/>
      <c r="Q454" s="75"/>
      <c r="R454" s="75"/>
      <c r="S454" s="75"/>
      <c r="T454" s="76"/>
      <c r="U454" s="76"/>
      <c r="V454" s="76"/>
      <c r="W454" s="76"/>
      <c r="X454" s="98" t="e">
        <f t="shared" si="71"/>
        <v>#VALUE!</v>
      </c>
      <c r="Y454" s="98" t="e">
        <f t="shared" si="68"/>
        <v>#VALUE!</v>
      </c>
      <c r="Z454" s="98"/>
      <c r="AA454" s="98">
        <f t="shared" si="72"/>
        <v>0</v>
      </c>
      <c r="AB454" s="98" t="e">
        <f t="shared" ref="AB454:AB461" si="74">AB375</f>
        <v>#REF!</v>
      </c>
      <c r="AC454" s="98"/>
    </row>
    <row r="455" spans="1:29" s="101" customFormat="1" ht="15" hidden="1" customHeight="1" outlineLevel="3" x14ac:dyDescent="0.35">
      <c r="A455" s="71">
        <f t="shared" si="65"/>
        <v>442</v>
      </c>
      <c r="B455" s="98"/>
      <c r="C455" s="98"/>
      <c r="D455" s="98"/>
      <c r="E455" s="98" t="s">
        <v>3674</v>
      </c>
      <c r="F455" s="163" t="s">
        <v>3396</v>
      </c>
      <c r="G455" s="163"/>
      <c r="H455" s="98"/>
      <c r="I455" s="98" t="s">
        <v>1194</v>
      </c>
      <c r="J455" s="100"/>
      <c r="K455" s="74"/>
      <c r="L455" s="74"/>
      <c r="M455" s="74"/>
      <c r="N455" s="74"/>
      <c r="O455" s="74"/>
      <c r="P455" s="75"/>
      <c r="Q455" s="75"/>
      <c r="R455" s="75"/>
      <c r="S455" s="75"/>
      <c r="T455" s="76"/>
      <c r="U455" s="76"/>
      <c r="V455" s="76"/>
      <c r="W455" s="76"/>
      <c r="X455" s="98" t="e">
        <f t="shared" si="71"/>
        <v>#VALUE!</v>
      </c>
      <c r="Y455" s="98" t="e">
        <f t="shared" si="68"/>
        <v>#VALUE!</v>
      </c>
      <c r="Z455" s="98"/>
      <c r="AA455" s="98">
        <f t="shared" si="72"/>
        <v>0</v>
      </c>
      <c r="AB455" s="98" t="e">
        <f t="shared" si="74"/>
        <v>#REF!</v>
      </c>
      <c r="AC455" s="98"/>
    </row>
    <row r="456" spans="1:29" s="101" customFormat="1" ht="15" hidden="1" customHeight="1" outlineLevel="3" x14ac:dyDescent="0.35">
      <c r="A456" s="71">
        <f t="shared" si="65"/>
        <v>443</v>
      </c>
      <c r="B456" s="98"/>
      <c r="C456" s="98"/>
      <c r="D456" s="98"/>
      <c r="E456" s="98" t="s">
        <v>3675</v>
      </c>
      <c r="F456" s="163" t="s">
        <v>3397</v>
      </c>
      <c r="G456" s="163"/>
      <c r="H456" s="98"/>
      <c r="I456" s="98" t="s">
        <v>1195</v>
      </c>
      <c r="J456" s="100"/>
      <c r="K456" s="74"/>
      <c r="L456" s="74"/>
      <c r="M456" s="74"/>
      <c r="N456" s="74"/>
      <c r="O456" s="74"/>
      <c r="P456" s="75"/>
      <c r="Q456" s="75"/>
      <c r="R456" s="75"/>
      <c r="S456" s="75"/>
      <c r="T456" s="76"/>
      <c r="U456" s="76"/>
      <c r="V456" s="76"/>
      <c r="W456" s="76"/>
      <c r="X456" s="98" t="e">
        <f t="shared" si="71"/>
        <v>#VALUE!</v>
      </c>
      <c r="Y456" s="98" t="e">
        <f t="shared" si="68"/>
        <v>#VALUE!</v>
      </c>
      <c r="Z456" s="98"/>
      <c r="AA456" s="98">
        <f t="shared" si="72"/>
        <v>0</v>
      </c>
      <c r="AB456" s="98">
        <f t="shared" si="74"/>
        <v>0</v>
      </c>
      <c r="AC456" s="98"/>
    </row>
    <row r="457" spans="1:29" s="101" customFormat="1" ht="15" hidden="1" customHeight="1" outlineLevel="3" x14ac:dyDescent="0.35">
      <c r="A457" s="71">
        <f t="shared" si="65"/>
        <v>444</v>
      </c>
      <c r="B457" s="98"/>
      <c r="C457" s="98"/>
      <c r="D457" s="98"/>
      <c r="E457" s="98" t="s">
        <v>3676</v>
      </c>
      <c r="F457" s="163" t="s">
        <v>3398</v>
      </c>
      <c r="G457" s="163"/>
      <c r="H457" s="98"/>
      <c r="I457" s="98" t="s">
        <v>1129</v>
      </c>
      <c r="J457" s="100"/>
      <c r="K457" s="74"/>
      <c r="L457" s="74"/>
      <c r="M457" s="74"/>
      <c r="N457" s="74"/>
      <c r="O457" s="74"/>
      <c r="P457" s="75"/>
      <c r="Q457" s="75"/>
      <c r="R457" s="75"/>
      <c r="S457" s="75"/>
      <c r="T457" s="76"/>
      <c r="U457" s="76"/>
      <c r="V457" s="76"/>
      <c r="W457" s="76"/>
      <c r="X457" s="98" t="e">
        <f t="shared" si="71"/>
        <v>#VALUE!</v>
      </c>
      <c r="Y457" s="98" t="e">
        <f t="shared" si="68"/>
        <v>#VALUE!</v>
      </c>
      <c r="Z457" s="98"/>
      <c r="AA457" s="98">
        <f t="shared" si="72"/>
        <v>0</v>
      </c>
      <c r="AB457" s="98" t="e">
        <f t="shared" si="74"/>
        <v>#REF!</v>
      </c>
      <c r="AC457" s="98"/>
    </row>
    <row r="458" spans="1:29" s="101" customFormat="1" ht="15" hidden="1" customHeight="1" outlineLevel="3" x14ac:dyDescent="0.35">
      <c r="A458" s="71">
        <f t="shared" si="65"/>
        <v>445</v>
      </c>
      <c r="B458" s="98"/>
      <c r="C458" s="98"/>
      <c r="D458" s="98"/>
      <c r="E458" s="98" t="s">
        <v>3677</v>
      </c>
      <c r="F458" s="163" t="s">
        <v>3399</v>
      </c>
      <c r="G458" s="163"/>
      <c r="H458" s="98"/>
      <c r="I458" s="98" t="s">
        <v>1196</v>
      </c>
      <c r="J458" s="100"/>
      <c r="K458" s="74"/>
      <c r="L458" s="74"/>
      <c r="M458" s="74"/>
      <c r="N458" s="74"/>
      <c r="O458" s="74"/>
      <c r="P458" s="75"/>
      <c r="Q458" s="75"/>
      <c r="R458" s="75"/>
      <c r="S458" s="75"/>
      <c r="T458" s="76"/>
      <c r="U458" s="76"/>
      <c r="V458" s="76"/>
      <c r="W458" s="76"/>
      <c r="X458" s="98" t="e">
        <f t="shared" si="71"/>
        <v>#VALUE!</v>
      </c>
      <c r="Y458" s="98" t="e">
        <f t="shared" si="68"/>
        <v>#VALUE!</v>
      </c>
      <c r="Z458" s="98"/>
      <c r="AA458" s="98">
        <f t="shared" si="72"/>
        <v>0</v>
      </c>
      <c r="AB458" s="98" t="e">
        <f t="shared" si="74"/>
        <v>#REF!</v>
      </c>
      <c r="AC458" s="98"/>
    </row>
    <row r="459" spans="1:29" s="101" customFormat="1" ht="15" hidden="1" customHeight="1" outlineLevel="2" x14ac:dyDescent="0.35">
      <c r="A459" s="71">
        <f t="shared" si="65"/>
        <v>446</v>
      </c>
      <c r="B459" s="98"/>
      <c r="C459" s="98"/>
      <c r="D459" s="98" t="s">
        <v>3051</v>
      </c>
      <c r="E459" s="163" t="s">
        <v>3400</v>
      </c>
      <c r="F459" s="163"/>
      <c r="G459" s="163"/>
      <c r="H459" s="98"/>
      <c r="I459" s="98"/>
      <c r="J459" s="100"/>
      <c r="K459" s="74"/>
      <c r="L459" s="74"/>
      <c r="M459" s="74"/>
      <c r="N459" s="74"/>
      <c r="O459" s="74"/>
      <c r="P459" s="75"/>
      <c r="Q459" s="75"/>
      <c r="R459" s="75"/>
      <c r="S459" s="75"/>
      <c r="T459" s="76"/>
      <c r="U459" s="76"/>
      <c r="V459" s="76"/>
      <c r="W459" s="76"/>
      <c r="X459" s="98" t="e">
        <f t="shared" si="71"/>
        <v>#VALUE!</v>
      </c>
      <c r="Y459" s="98" t="e">
        <f t="shared" si="68"/>
        <v>#VALUE!</v>
      </c>
      <c r="Z459" s="98"/>
      <c r="AA459" s="98">
        <f t="shared" si="72"/>
        <v>0</v>
      </c>
      <c r="AB459" s="98" t="e">
        <f t="shared" si="74"/>
        <v>#REF!</v>
      </c>
      <c r="AC459" s="98"/>
    </row>
    <row r="460" spans="1:29" s="101" customFormat="1" ht="15" hidden="1" customHeight="1" outlineLevel="3" x14ac:dyDescent="0.35">
      <c r="A460" s="71">
        <f t="shared" ref="A460:A523" si="75">A459+1</f>
        <v>447</v>
      </c>
      <c r="B460" s="98"/>
      <c r="C460" s="98"/>
      <c r="D460" s="98"/>
      <c r="E460" s="98" t="s">
        <v>3678</v>
      </c>
      <c r="F460" s="163" t="s">
        <v>3401</v>
      </c>
      <c r="G460" s="163"/>
      <c r="H460" s="98"/>
      <c r="I460" s="98" t="s">
        <v>1183</v>
      </c>
      <c r="J460" s="100"/>
      <c r="K460" s="74"/>
      <c r="L460" s="74"/>
      <c r="M460" s="74"/>
      <c r="N460" s="74"/>
      <c r="O460" s="74"/>
      <c r="P460" s="75"/>
      <c r="Q460" s="75"/>
      <c r="R460" s="75"/>
      <c r="S460" s="75"/>
      <c r="T460" s="76"/>
      <c r="U460" s="76"/>
      <c r="V460" s="76"/>
      <c r="W460" s="76"/>
      <c r="X460" s="98" t="e">
        <f t="shared" si="71"/>
        <v>#VALUE!</v>
      </c>
      <c r="Y460" s="98" t="e">
        <f t="shared" si="68"/>
        <v>#VALUE!</v>
      </c>
      <c r="Z460" s="98"/>
      <c r="AA460" s="98">
        <f t="shared" si="72"/>
        <v>0</v>
      </c>
      <c r="AB460" s="98" t="e">
        <f t="shared" si="74"/>
        <v>#REF!</v>
      </c>
      <c r="AC460" s="98"/>
    </row>
    <row r="461" spans="1:29" s="101" customFormat="1" ht="15" hidden="1" customHeight="1" outlineLevel="3" x14ac:dyDescent="0.35">
      <c r="A461" s="71">
        <f t="shared" si="75"/>
        <v>448</v>
      </c>
      <c r="B461" s="98"/>
      <c r="C461" s="98"/>
      <c r="D461" s="98"/>
      <c r="E461" s="98" t="s">
        <v>3679</v>
      </c>
      <c r="F461" s="163" t="s">
        <v>3402</v>
      </c>
      <c r="G461" s="163"/>
      <c r="H461" s="98"/>
      <c r="I461" s="98" t="s">
        <v>1183</v>
      </c>
      <c r="J461" s="100"/>
      <c r="K461" s="74"/>
      <c r="L461" s="74"/>
      <c r="M461" s="74"/>
      <c r="N461" s="74"/>
      <c r="O461" s="74"/>
      <c r="P461" s="75"/>
      <c r="Q461" s="75"/>
      <c r="R461" s="75"/>
      <c r="S461" s="75"/>
      <c r="T461" s="76"/>
      <c r="U461" s="76"/>
      <c r="V461" s="76"/>
      <c r="W461" s="76"/>
      <c r="X461" s="98" t="e">
        <f t="shared" si="71"/>
        <v>#VALUE!</v>
      </c>
      <c r="Y461" s="98" t="e">
        <f t="shared" si="68"/>
        <v>#VALUE!</v>
      </c>
      <c r="Z461" s="98"/>
      <c r="AA461" s="98">
        <f t="shared" si="72"/>
        <v>0</v>
      </c>
      <c r="AB461" s="98" t="e">
        <f t="shared" si="74"/>
        <v>#REF!</v>
      </c>
      <c r="AC461" s="98"/>
    </row>
    <row r="462" spans="1:29" s="101" customFormat="1" ht="15" hidden="1" customHeight="1" outlineLevel="3" x14ac:dyDescent="0.35">
      <c r="A462" s="71">
        <f t="shared" si="75"/>
        <v>449</v>
      </c>
      <c r="B462" s="98"/>
      <c r="C462" s="98"/>
      <c r="D462" s="98"/>
      <c r="E462" s="98" t="s">
        <v>3680</v>
      </c>
      <c r="F462" s="163" t="s">
        <v>3403</v>
      </c>
      <c r="G462" s="163"/>
      <c r="H462" s="98"/>
      <c r="I462" s="98" t="s">
        <v>1183</v>
      </c>
      <c r="J462" s="100"/>
      <c r="K462" s="74"/>
      <c r="L462" s="74"/>
      <c r="M462" s="74"/>
      <c r="N462" s="74"/>
      <c r="O462" s="74"/>
      <c r="P462" s="75"/>
      <c r="Q462" s="75"/>
      <c r="R462" s="75"/>
      <c r="S462" s="75"/>
      <c r="T462" s="76"/>
      <c r="U462" s="76"/>
      <c r="V462" s="76"/>
      <c r="W462" s="76"/>
      <c r="X462" s="98" t="e">
        <f t="shared" si="71"/>
        <v>#VALUE!</v>
      </c>
      <c r="Y462" s="98" t="e">
        <f t="shared" si="68"/>
        <v>#VALUE!</v>
      </c>
      <c r="Z462" s="98"/>
      <c r="AA462" s="98">
        <f t="shared" si="72"/>
        <v>0</v>
      </c>
      <c r="AB462" s="98" t="e">
        <f>AB384</f>
        <v>#REF!</v>
      </c>
      <c r="AC462" s="98"/>
    </row>
    <row r="463" spans="1:29" s="101" customFormat="1" ht="15" hidden="1" customHeight="1" outlineLevel="3" x14ac:dyDescent="0.35">
      <c r="A463" s="71">
        <f t="shared" si="75"/>
        <v>450</v>
      </c>
      <c r="B463" s="98"/>
      <c r="C463" s="98"/>
      <c r="D463" s="98"/>
      <c r="E463" s="98" t="s">
        <v>3681</v>
      </c>
      <c r="F463" s="163" t="s">
        <v>3159</v>
      </c>
      <c r="G463" s="163"/>
      <c r="H463" s="98"/>
      <c r="I463" s="98" t="s">
        <v>1183</v>
      </c>
      <c r="J463" s="100"/>
      <c r="K463" s="74"/>
      <c r="L463" s="74"/>
      <c r="M463" s="74"/>
      <c r="N463" s="74"/>
      <c r="O463" s="74"/>
      <c r="P463" s="75"/>
      <c r="Q463" s="75"/>
      <c r="R463" s="75"/>
      <c r="S463" s="75"/>
      <c r="T463" s="76"/>
      <c r="U463" s="76"/>
      <c r="V463" s="76"/>
      <c r="W463" s="76"/>
      <c r="X463" s="98" t="e">
        <f t="shared" si="71"/>
        <v>#VALUE!</v>
      </c>
      <c r="Y463" s="98" t="e">
        <f t="shared" si="68"/>
        <v>#VALUE!</v>
      </c>
      <c r="Z463" s="98"/>
      <c r="AA463" s="98">
        <f t="shared" si="72"/>
        <v>0</v>
      </c>
      <c r="AB463" s="98" t="e">
        <f>AB385</f>
        <v>#REF!</v>
      </c>
      <c r="AC463" s="98"/>
    </row>
    <row r="464" spans="1:29" s="101" customFormat="1" ht="15" hidden="1" customHeight="1" outlineLevel="3" x14ac:dyDescent="0.35">
      <c r="A464" s="71">
        <f t="shared" si="75"/>
        <v>451</v>
      </c>
      <c r="B464" s="98"/>
      <c r="C464" s="98"/>
      <c r="D464" s="98"/>
      <c r="E464" s="98" t="s">
        <v>3682</v>
      </c>
      <c r="F464" s="163" t="s">
        <v>3404</v>
      </c>
      <c r="G464" s="163"/>
      <c r="H464" s="98"/>
      <c r="I464" s="98" t="s">
        <v>1183</v>
      </c>
      <c r="J464" s="100"/>
      <c r="K464" s="74"/>
      <c r="L464" s="74"/>
      <c r="M464" s="74"/>
      <c r="N464" s="74"/>
      <c r="O464" s="74"/>
      <c r="P464" s="75"/>
      <c r="Q464" s="75"/>
      <c r="R464" s="75"/>
      <c r="S464" s="75"/>
      <c r="T464" s="76"/>
      <c r="U464" s="76"/>
      <c r="V464" s="76"/>
      <c r="W464" s="76"/>
      <c r="X464" s="98" t="e">
        <f t="shared" si="71"/>
        <v>#VALUE!</v>
      </c>
      <c r="Y464" s="98" t="e">
        <f t="shared" si="68"/>
        <v>#VALUE!</v>
      </c>
      <c r="Z464" s="98"/>
      <c r="AA464" s="98">
        <f t="shared" si="72"/>
        <v>0</v>
      </c>
      <c r="AB464" s="98" t="e">
        <f>AB387</f>
        <v>#REF!</v>
      </c>
      <c r="AC464" s="98"/>
    </row>
    <row r="465" spans="1:29" s="101" customFormat="1" ht="15" hidden="1" customHeight="1" outlineLevel="3" x14ac:dyDescent="0.35">
      <c r="A465" s="71">
        <f t="shared" si="75"/>
        <v>452</v>
      </c>
      <c r="B465" s="98"/>
      <c r="C465" s="98"/>
      <c r="D465" s="98"/>
      <c r="E465" s="98" t="s">
        <v>3683</v>
      </c>
      <c r="F465" s="163" t="s">
        <v>3405</v>
      </c>
      <c r="G465" s="163"/>
      <c r="H465" s="98"/>
      <c r="I465" s="98" t="s">
        <v>1197</v>
      </c>
      <c r="J465" s="100"/>
      <c r="K465" s="74"/>
      <c r="L465" s="74"/>
      <c r="M465" s="74"/>
      <c r="N465" s="74"/>
      <c r="O465" s="74"/>
      <c r="P465" s="75"/>
      <c r="Q465" s="75"/>
      <c r="R465" s="75"/>
      <c r="S465" s="75"/>
      <c r="T465" s="76"/>
      <c r="U465" s="76"/>
      <c r="V465" s="76"/>
      <c r="W465" s="76"/>
      <c r="X465" s="98" t="e">
        <f t="shared" si="71"/>
        <v>#VALUE!</v>
      </c>
      <c r="Y465" s="98" t="e">
        <f t="shared" si="68"/>
        <v>#VALUE!</v>
      </c>
      <c r="Z465" s="98"/>
      <c r="AA465" s="98">
        <f t="shared" si="72"/>
        <v>0</v>
      </c>
      <c r="AB465" s="98" t="e">
        <f>AB388</f>
        <v>#REF!</v>
      </c>
      <c r="AC465" s="98"/>
    </row>
    <row r="466" spans="1:29" s="101" customFormat="1" ht="15" hidden="1" customHeight="1" outlineLevel="2" x14ac:dyDescent="0.35">
      <c r="A466" s="71">
        <f t="shared" si="75"/>
        <v>453</v>
      </c>
      <c r="B466" s="98"/>
      <c r="C466" s="98"/>
      <c r="D466" s="98" t="s">
        <v>3052</v>
      </c>
      <c r="E466" s="163" t="s">
        <v>3153</v>
      </c>
      <c r="F466" s="163"/>
      <c r="G466" s="163"/>
      <c r="H466" s="98"/>
      <c r="I466" s="98"/>
      <c r="J466" s="100"/>
      <c r="K466" s="74"/>
      <c r="L466" s="74"/>
      <c r="M466" s="74"/>
      <c r="N466" s="74"/>
      <c r="O466" s="74"/>
      <c r="P466" s="75"/>
      <c r="Q466" s="75"/>
      <c r="R466" s="75"/>
      <c r="S466" s="75"/>
      <c r="T466" s="76"/>
      <c r="U466" s="76"/>
      <c r="V466" s="76"/>
      <c r="W466" s="76"/>
      <c r="X466" s="98" t="e">
        <f t="shared" si="71"/>
        <v>#VALUE!</v>
      </c>
      <c r="Y466" s="98" t="e">
        <f t="shared" si="68"/>
        <v>#VALUE!</v>
      </c>
      <c r="Z466" s="98"/>
      <c r="AA466" s="98">
        <f t="shared" si="72"/>
        <v>0</v>
      </c>
      <c r="AB466" s="98" t="e">
        <f>AB389</f>
        <v>#REF!</v>
      </c>
      <c r="AC466" s="98"/>
    </row>
    <row r="467" spans="1:29" s="101" customFormat="1" ht="15" hidden="1" customHeight="1" outlineLevel="3" x14ac:dyDescent="0.35">
      <c r="A467" s="71">
        <f t="shared" si="75"/>
        <v>454</v>
      </c>
      <c r="B467" s="98"/>
      <c r="C467" s="98"/>
      <c r="D467" s="98"/>
      <c r="E467" s="98" t="s">
        <v>3708</v>
      </c>
      <c r="F467" s="163" t="s">
        <v>3406</v>
      </c>
      <c r="G467" s="163"/>
      <c r="H467" s="163"/>
      <c r="I467" s="98"/>
      <c r="J467" s="100"/>
      <c r="K467" s="74"/>
      <c r="L467" s="74"/>
      <c r="M467" s="74"/>
      <c r="N467" s="74"/>
      <c r="O467" s="74"/>
      <c r="P467" s="75"/>
      <c r="Q467" s="75"/>
      <c r="R467" s="75"/>
      <c r="S467" s="75"/>
      <c r="T467" s="76"/>
      <c r="U467" s="76"/>
      <c r="V467" s="76"/>
      <c r="W467" s="76"/>
      <c r="X467" s="98"/>
      <c r="Y467" s="98"/>
      <c r="Z467" s="98"/>
      <c r="AA467" s="98">
        <f t="shared" si="72"/>
        <v>0</v>
      </c>
      <c r="AB467" s="98"/>
      <c r="AC467" s="98"/>
    </row>
    <row r="468" spans="1:29" s="101" customFormat="1" ht="15" hidden="1" customHeight="1" outlineLevel="3" x14ac:dyDescent="0.35">
      <c r="A468" s="71">
        <f t="shared" si="75"/>
        <v>455</v>
      </c>
      <c r="B468" s="98"/>
      <c r="C468" s="98"/>
      <c r="D468" s="98"/>
      <c r="E468" s="98" t="s">
        <v>3708</v>
      </c>
      <c r="F468" s="163" t="s">
        <v>3407</v>
      </c>
      <c r="G468" s="163"/>
      <c r="H468" s="163"/>
      <c r="I468" s="98"/>
      <c r="J468" s="100"/>
      <c r="K468" s="74"/>
      <c r="L468" s="74"/>
      <c r="M468" s="74"/>
      <c r="N468" s="74"/>
      <c r="O468" s="74"/>
      <c r="P468" s="75"/>
      <c r="Q468" s="75"/>
      <c r="R468" s="75"/>
      <c r="S468" s="75"/>
      <c r="T468" s="76"/>
      <c r="U468" s="76"/>
      <c r="V468" s="76"/>
      <c r="W468" s="76"/>
      <c r="X468" s="98"/>
      <c r="Y468" s="98"/>
      <c r="Z468" s="98"/>
      <c r="AA468" s="98"/>
      <c r="AB468" s="98"/>
      <c r="AC468" s="98"/>
    </row>
    <row r="469" spans="1:29" s="101" customFormat="1" ht="15" hidden="1" customHeight="1" outlineLevel="3" x14ac:dyDescent="0.35">
      <c r="A469" s="71">
        <f t="shared" si="75"/>
        <v>456</v>
      </c>
      <c r="B469" s="98"/>
      <c r="C469" s="98"/>
      <c r="D469" s="98"/>
      <c r="E469" s="98" t="s">
        <v>3708</v>
      </c>
      <c r="F469" s="163" t="s">
        <v>3158</v>
      </c>
      <c r="G469" s="163"/>
      <c r="H469" s="163"/>
      <c r="I469" s="98"/>
      <c r="J469" s="100"/>
      <c r="K469" s="74"/>
      <c r="L469" s="74"/>
      <c r="M469" s="74"/>
      <c r="N469" s="74"/>
      <c r="O469" s="74"/>
      <c r="P469" s="75"/>
      <c r="Q469" s="75"/>
      <c r="R469" s="75"/>
      <c r="S469" s="75"/>
      <c r="T469" s="76"/>
      <c r="U469" s="76"/>
      <c r="V469" s="76"/>
      <c r="W469" s="76"/>
      <c r="X469" s="98"/>
      <c r="Y469" s="98"/>
      <c r="Z469" s="98"/>
      <c r="AA469" s="98"/>
      <c r="AB469" s="98"/>
      <c r="AC469" s="98"/>
    </row>
    <row r="470" spans="1:29" s="101" customFormat="1" ht="15" hidden="1" customHeight="1" outlineLevel="3" x14ac:dyDescent="0.35">
      <c r="A470" s="71">
        <f t="shared" si="75"/>
        <v>457</v>
      </c>
      <c r="B470" s="98"/>
      <c r="C470" s="98"/>
      <c r="D470" s="98"/>
      <c r="E470" s="98" t="s">
        <v>3708</v>
      </c>
      <c r="F470" s="163" t="s">
        <v>3159</v>
      </c>
      <c r="G470" s="163"/>
      <c r="H470" s="163"/>
      <c r="I470" s="98"/>
      <c r="J470" s="100"/>
      <c r="K470" s="74"/>
      <c r="L470" s="74"/>
      <c r="M470" s="74"/>
      <c r="N470" s="74"/>
      <c r="O470" s="74"/>
      <c r="P470" s="75"/>
      <c r="Q470" s="75"/>
      <c r="R470" s="75"/>
      <c r="S470" s="75"/>
      <c r="T470" s="76"/>
      <c r="U470" s="76"/>
      <c r="V470" s="76"/>
      <c r="W470" s="76"/>
      <c r="X470" s="98"/>
      <c r="Y470" s="98"/>
      <c r="Z470" s="98"/>
      <c r="AA470" s="98"/>
      <c r="AB470" s="98"/>
      <c r="AC470" s="98"/>
    </row>
    <row r="471" spans="1:29" s="101" customFormat="1" ht="15" hidden="1" customHeight="1" outlineLevel="3" x14ac:dyDescent="0.35">
      <c r="A471" s="71">
        <f t="shared" si="75"/>
        <v>458</v>
      </c>
      <c r="B471" s="98"/>
      <c r="C471" s="98"/>
      <c r="D471" s="98"/>
      <c r="E471" s="98" t="s">
        <v>3708</v>
      </c>
      <c r="F471" s="163" t="s">
        <v>3408</v>
      </c>
      <c r="G471" s="163"/>
      <c r="H471" s="163"/>
      <c r="I471" s="98"/>
      <c r="J471" s="100"/>
      <c r="K471" s="74"/>
      <c r="L471" s="74"/>
      <c r="M471" s="74"/>
      <c r="N471" s="74"/>
      <c r="O471" s="74"/>
      <c r="P471" s="75"/>
      <c r="Q471" s="75"/>
      <c r="R471" s="75"/>
      <c r="S471" s="75"/>
      <c r="T471" s="76"/>
      <c r="U471" s="76"/>
      <c r="V471" s="76"/>
      <c r="W471" s="76"/>
      <c r="X471" s="98"/>
      <c r="Y471" s="98"/>
      <c r="Z471" s="98"/>
      <c r="AA471" s="98"/>
      <c r="AB471" s="98"/>
      <c r="AC471" s="98"/>
    </row>
    <row r="472" spans="1:29" s="101" customFormat="1" ht="15" hidden="1" customHeight="1" outlineLevel="3" x14ac:dyDescent="0.35">
      <c r="A472" s="71">
        <f t="shared" si="75"/>
        <v>459</v>
      </c>
      <c r="B472" s="98"/>
      <c r="C472" s="98"/>
      <c r="D472" s="98"/>
      <c r="E472" s="98" t="s">
        <v>3708</v>
      </c>
      <c r="F472" s="163" t="s">
        <v>3154</v>
      </c>
      <c r="G472" s="163"/>
      <c r="H472" s="163"/>
      <c r="I472" s="98"/>
      <c r="J472" s="100"/>
      <c r="K472" s="74"/>
      <c r="L472" s="74"/>
      <c r="M472" s="74"/>
      <c r="N472" s="74"/>
      <c r="O472" s="74"/>
      <c r="P472" s="75"/>
      <c r="Q472" s="75"/>
      <c r="R472" s="75"/>
      <c r="S472" s="75"/>
      <c r="T472" s="76"/>
      <c r="U472" s="76"/>
      <c r="V472" s="76"/>
      <c r="W472" s="76"/>
      <c r="X472" s="98"/>
      <c r="Y472" s="98"/>
      <c r="Z472" s="98"/>
      <c r="AA472" s="98"/>
      <c r="AB472" s="98"/>
      <c r="AC472" s="98"/>
    </row>
    <row r="473" spans="1:29" s="101" customFormat="1" ht="15" hidden="1" customHeight="1" outlineLevel="3" x14ac:dyDescent="0.35">
      <c r="A473" s="71">
        <f t="shared" si="75"/>
        <v>460</v>
      </c>
      <c r="B473" s="98"/>
      <c r="C473" s="98"/>
      <c r="D473" s="98"/>
      <c r="E473" s="98" t="s">
        <v>3708</v>
      </c>
      <c r="F473" s="163" t="s">
        <v>3409</v>
      </c>
      <c r="G473" s="163"/>
      <c r="H473" s="163"/>
      <c r="I473" s="98"/>
      <c r="J473" s="100"/>
      <c r="K473" s="74"/>
      <c r="L473" s="74"/>
      <c r="M473" s="74"/>
      <c r="N473" s="74"/>
      <c r="O473" s="74"/>
      <c r="P473" s="75"/>
      <c r="Q473" s="75"/>
      <c r="R473" s="75"/>
      <c r="S473" s="75"/>
      <c r="T473" s="76"/>
      <c r="U473" s="76"/>
      <c r="V473" s="76"/>
      <c r="W473" s="76"/>
      <c r="X473" s="98"/>
      <c r="Y473" s="98"/>
      <c r="Z473" s="98"/>
      <c r="AA473" s="98"/>
      <c r="AB473" s="98"/>
      <c r="AC473" s="98"/>
    </row>
    <row r="474" spans="1:29" s="101" customFormat="1" ht="15" hidden="1" customHeight="1" outlineLevel="3" x14ac:dyDescent="0.35">
      <c r="A474" s="71">
        <f t="shared" si="75"/>
        <v>461</v>
      </c>
      <c r="B474" s="98"/>
      <c r="C474" s="98"/>
      <c r="D474" s="98"/>
      <c r="E474" s="98" t="s">
        <v>3708</v>
      </c>
      <c r="F474" s="163" t="s">
        <v>3411</v>
      </c>
      <c r="G474" s="163"/>
      <c r="H474" s="163"/>
      <c r="I474" s="98"/>
      <c r="J474" s="100"/>
      <c r="K474" s="74"/>
      <c r="L474" s="74"/>
      <c r="M474" s="74"/>
      <c r="N474" s="74"/>
      <c r="O474" s="74"/>
      <c r="P474" s="75"/>
      <c r="Q474" s="75"/>
      <c r="R474" s="75"/>
      <c r="S474" s="75"/>
      <c r="T474" s="76"/>
      <c r="U474" s="76"/>
      <c r="V474" s="76"/>
      <c r="W474" s="76"/>
      <c r="X474" s="98"/>
      <c r="Y474" s="98"/>
      <c r="Z474" s="98"/>
      <c r="AA474" s="98"/>
      <c r="AB474" s="98"/>
      <c r="AC474" s="98"/>
    </row>
    <row r="475" spans="1:29" s="101" customFormat="1" ht="15" hidden="1" customHeight="1" outlineLevel="1" x14ac:dyDescent="0.35">
      <c r="A475" s="71">
        <f t="shared" si="75"/>
        <v>462</v>
      </c>
      <c r="B475" s="98"/>
      <c r="C475" s="98" t="s">
        <v>1296</v>
      </c>
      <c r="D475" s="163" t="s">
        <v>3412</v>
      </c>
      <c r="E475" s="163"/>
      <c r="F475" s="163"/>
      <c r="G475" s="163"/>
      <c r="H475" s="98"/>
      <c r="I475" s="98"/>
      <c r="J475" s="100"/>
      <c r="K475" s="74"/>
      <c r="L475" s="74"/>
      <c r="M475" s="74"/>
      <c r="N475" s="74"/>
      <c r="O475" s="74"/>
      <c r="P475" s="75"/>
      <c r="Q475" s="75"/>
      <c r="R475" s="75"/>
      <c r="S475" s="75"/>
      <c r="T475" s="76"/>
      <c r="U475" s="76"/>
      <c r="V475" s="76"/>
      <c r="W475" s="76"/>
      <c r="X475" s="98" t="e">
        <f t="shared" ref="X475:X536" si="76">IF(ISBLANK(P475),IF(ISBLANK(Q475),IF(ISBLANK(R475),IF(ISBLANK(S475),"Error",S475),R475),Q475),P475)/6</f>
        <v>#VALUE!</v>
      </c>
      <c r="Y475" s="98" t="e">
        <f t="shared" si="68"/>
        <v>#VALUE!</v>
      </c>
      <c r="Z475" s="98"/>
      <c r="AA475" s="98">
        <f t="shared" ref="AA475:AA506" si="77">IF(ISBLANK(Z475),,WORKDAY(VLOOKUP(Z475,$A$2:$AB$811,26),0))</f>
        <v>0</v>
      </c>
      <c r="AB475" s="98" t="e">
        <f>#REF!</f>
        <v>#REF!</v>
      </c>
      <c r="AC475" s="98"/>
    </row>
    <row r="476" spans="1:29" s="101" customFormat="1" ht="15" hidden="1" customHeight="1" outlineLevel="3" collapsed="1" x14ac:dyDescent="0.35">
      <c r="A476" s="71">
        <f t="shared" si="75"/>
        <v>463</v>
      </c>
      <c r="B476" s="98"/>
      <c r="C476" s="98"/>
      <c r="D476" s="98" t="s">
        <v>3053</v>
      </c>
      <c r="E476" s="163" t="s">
        <v>3413</v>
      </c>
      <c r="F476" s="163"/>
      <c r="G476" s="163"/>
      <c r="H476" s="98"/>
      <c r="I476" s="98"/>
      <c r="J476" s="100"/>
      <c r="K476" s="74"/>
      <c r="L476" s="74"/>
      <c r="M476" s="74"/>
      <c r="N476" s="74"/>
      <c r="O476" s="74"/>
      <c r="P476" s="75"/>
      <c r="Q476" s="75"/>
      <c r="R476" s="75"/>
      <c r="S476" s="75"/>
      <c r="T476" s="76"/>
      <c r="U476" s="76"/>
      <c r="V476" s="76"/>
      <c r="W476" s="76"/>
      <c r="X476" s="98" t="e">
        <f t="shared" si="76"/>
        <v>#VALUE!</v>
      </c>
      <c r="Y476" s="98" t="e">
        <f t="shared" si="68"/>
        <v>#VALUE!</v>
      </c>
      <c r="Z476" s="98"/>
      <c r="AA476" s="98">
        <f t="shared" si="77"/>
        <v>0</v>
      </c>
      <c r="AB476" s="98" t="e">
        <f>#REF!</f>
        <v>#REF!</v>
      </c>
      <c r="AC476" s="98"/>
    </row>
    <row r="477" spans="1:29" s="101" customFormat="1" ht="15" hidden="1" customHeight="1" outlineLevel="4" x14ac:dyDescent="0.35">
      <c r="A477" s="71">
        <f t="shared" si="75"/>
        <v>464</v>
      </c>
      <c r="B477" s="98"/>
      <c r="C477" s="98"/>
      <c r="D477" s="98"/>
      <c r="E477" s="98" t="s">
        <v>3054</v>
      </c>
      <c r="F477" s="163" t="s">
        <v>3150</v>
      </c>
      <c r="G477" s="163"/>
      <c r="H477" s="98"/>
      <c r="I477" s="98" t="s">
        <v>1200</v>
      </c>
      <c r="J477" s="100"/>
      <c r="K477" s="74"/>
      <c r="L477" s="74"/>
      <c r="M477" s="74"/>
      <c r="N477" s="74"/>
      <c r="O477" s="74"/>
      <c r="P477" s="75"/>
      <c r="Q477" s="75"/>
      <c r="R477" s="75"/>
      <c r="S477" s="75"/>
      <c r="T477" s="76"/>
      <c r="U477" s="76"/>
      <c r="V477" s="76"/>
      <c r="W477" s="76"/>
      <c r="X477" s="98" t="e">
        <f t="shared" si="76"/>
        <v>#VALUE!</v>
      </c>
      <c r="Y477" s="98" t="e">
        <f t="shared" si="68"/>
        <v>#VALUE!</v>
      </c>
      <c r="Z477" s="98"/>
      <c r="AA477" s="98">
        <f t="shared" si="77"/>
        <v>0</v>
      </c>
      <c r="AB477" s="98" t="e">
        <f t="shared" ref="AB477:AB485" si="78">AB401</f>
        <v>#REF!</v>
      </c>
      <c r="AC477" s="98"/>
    </row>
    <row r="478" spans="1:29" s="101" customFormat="1" ht="15" hidden="1" customHeight="1" outlineLevel="4" x14ac:dyDescent="0.35">
      <c r="A478" s="71">
        <f t="shared" si="75"/>
        <v>465</v>
      </c>
      <c r="B478" s="98"/>
      <c r="C478" s="98"/>
      <c r="D478" s="98"/>
      <c r="E478" s="98" t="s">
        <v>3055</v>
      </c>
      <c r="F478" s="163" t="s">
        <v>3151</v>
      </c>
      <c r="G478" s="163"/>
      <c r="H478" s="98"/>
      <c r="I478" s="98" t="s">
        <v>1200</v>
      </c>
      <c r="J478" s="100"/>
      <c r="K478" s="74"/>
      <c r="L478" s="74"/>
      <c r="M478" s="74"/>
      <c r="N478" s="74"/>
      <c r="O478" s="74"/>
      <c r="P478" s="75"/>
      <c r="Q478" s="75"/>
      <c r="R478" s="75"/>
      <c r="S478" s="75"/>
      <c r="T478" s="76"/>
      <c r="U478" s="76"/>
      <c r="V478" s="76"/>
      <c r="W478" s="76"/>
      <c r="X478" s="98" t="e">
        <f t="shared" si="76"/>
        <v>#VALUE!</v>
      </c>
      <c r="Y478" s="98" t="e">
        <f t="shared" si="68"/>
        <v>#VALUE!</v>
      </c>
      <c r="Z478" s="98"/>
      <c r="AA478" s="98">
        <f t="shared" si="77"/>
        <v>0</v>
      </c>
      <c r="AB478" s="98" t="e">
        <f t="shared" si="78"/>
        <v>#REF!</v>
      </c>
      <c r="AC478" s="98"/>
    </row>
    <row r="479" spans="1:29" s="101" customFormat="1" ht="15" hidden="1" customHeight="1" outlineLevel="4" x14ac:dyDescent="0.35">
      <c r="A479" s="71">
        <f t="shared" si="75"/>
        <v>466</v>
      </c>
      <c r="B479" s="98"/>
      <c r="C479" s="98"/>
      <c r="D479" s="98"/>
      <c r="E479" s="98" t="s">
        <v>3056</v>
      </c>
      <c r="F479" s="163" t="s">
        <v>3414</v>
      </c>
      <c r="G479" s="163"/>
      <c r="H479" s="98"/>
      <c r="I479" s="98" t="s">
        <v>1200</v>
      </c>
      <c r="J479" s="100"/>
      <c r="K479" s="74"/>
      <c r="L479" s="74"/>
      <c r="M479" s="74"/>
      <c r="N479" s="74"/>
      <c r="O479" s="74"/>
      <c r="P479" s="75"/>
      <c r="Q479" s="75"/>
      <c r="R479" s="75"/>
      <c r="S479" s="75"/>
      <c r="T479" s="76"/>
      <c r="U479" s="76"/>
      <c r="V479" s="76"/>
      <c r="W479" s="76"/>
      <c r="X479" s="98" t="e">
        <f t="shared" si="76"/>
        <v>#VALUE!</v>
      </c>
      <c r="Y479" s="98" t="e">
        <f t="shared" si="68"/>
        <v>#VALUE!</v>
      </c>
      <c r="Z479" s="98"/>
      <c r="AA479" s="98">
        <f t="shared" si="77"/>
        <v>0</v>
      </c>
      <c r="AB479" s="98" t="e">
        <f t="shared" si="78"/>
        <v>#REF!</v>
      </c>
      <c r="AC479" s="98"/>
    </row>
    <row r="480" spans="1:29" s="101" customFormat="1" ht="15" hidden="1" customHeight="1" outlineLevel="3" x14ac:dyDescent="0.35">
      <c r="A480" s="71">
        <f t="shared" si="75"/>
        <v>467</v>
      </c>
      <c r="B480" s="98"/>
      <c r="C480" s="98"/>
      <c r="D480" s="98" t="s">
        <v>3065</v>
      </c>
      <c r="E480" s="163" t="s">
        <v>3415</v>
      </c>
      <c r="F480" s="163"/>
      <c r="G480" s="163"/>
      <c r="H480" s="98"/>
      <c r="I480" s="98" t="s">
        <v>1200</v>
      </c>
      <c r="J480" s="100"/>
      <c r="K480" s="74"/>
      <c r="L480" s="74"/>
      <c r="M480" s="74"/>
      <c r="N480" s="74"/>
      <c r="O480" s="74"/>
      <c r="P480" s="75"/>
      <c r="Q480" s="75"/>
      <c r="R480" s="75"/>
      <c r="S480" s="75"/>
      <c r="T480" s="76"/>
      <c r="U480" s="76"/>
      <c r="V480" s="76"/>
      <c r="W480" s="76"/>
      <c r="X480" s="98" t="e">
        <f t="shared" si="76"/>
        <v>#VALUE!</v>
      </c>
      <c r="Y480" s="98" t="e">
        <f t="shared" si="68"/>
        <v>#VALUE!</v>
      </c>
      <c r="Z480" s="98"/>
      <c r="AA480" s="98">
        <f t="shared" si="77"/>
        <v>0</v>
      </c>
      <c r="AB480" s="98" t="e">
        <f t="shared" si="78"/>
        <v>#REF!</v>
      </c>
      <c r="AC480" s="98"/>
    </row>
    <row r="481" spans="1:29" s="101" customFormat="1" ht="15" hidden="1" customHeight="1" outlineLevel="3" x14ac:dyDescent="0.35">
      <c r="A481" s="71">
        <f t="shared" si="75"/>
        <v>468</v>
      </c>
      <c r="B481" s="98"/>
      <c r="C481" s="98"/>
      <c r="D481" s="98" t="s">
        <v>3078</v>
      </c>
      <c r="E481" s="163" t="s">
        <v>3416</v>
      </c>
      <c r="F481" s="163"/>
      <c r="G481" s="163"/>
      <c r="H481" s="98"/>
      <c r="I481" s="98" t="s">
        <v>1200</v>
      </c>
      <c r="J481" s="100"/>
      <c r="K481" s="74"/>
      <c r="L481" s="74"/>
      <c r="M481" s="74"/>
      <c r="N481" s="74"/>
      <c r="O481" s="74"/>
      <c r="P481" s="75"/>
      <c r="Q481" s="75"/>
      <c r="R481" s="75"/>
      <c r="S481" s="75"/>
      <c r="T481" s="76"/>
      <c r="U481" s="76"/>
      <c r="V481" s="76"/>
      <c r="W481" s="76"/>
      <c r="X481" s="98" t="e">
        <f t="shared" si="76"/>
        <v>#VALUE!</v>
      </c>
      <c r="Y481" s="98" t="e">
        <f t="shared" si="68"/>
        <v>#VALUE!</v>
      </c>
      <c r="Z481" s="98"/>
      <c r="AA481" s="98">
        <f t="shared" si="77"/>
        <v>0</v>
      </c>
      <c r="AB481" s="98" t="e">
        <f t="shared" si="78"/>
        <v>#REF!</v>
      </c>
      <c r="AC481" s="98"/>
    </row>
    <row r="482" spans="1:29" s="101" customFormat="1" ht="15" hidden="1" customHeight="1" outlineLevel="3" x14ac:dyDescent="0.35">
      <c r="A482" s="71">
        <f t="shared" si="75"/>
        <v>469</v>
      </c>
      <c r="B482" s="98"/>
      <c r="C482" s="98"/>
      <c r="D482" s="98" t="s">
        <v>3086</v>
      </c>
      <c r="E482" s="163" t="s">
        <v>3417</v>
      </c>
      <c r="F482" s="163"/>
      <c r="G482" s="163"/>
      <c r="H482" s="98"/>
      <c r="I482" s="98" t="s">
        <v>1200</v>
      </c>
      <c r="J482" s="100"/>
      <c r="K482" s="74"/>
      <c r="L482" s="74"/>
      <c r="M482" s="74"/>
      <c r="N482" s="74"/>
      <c r="O482" s="74"/>
      <c r="P482" s="75"/>
      <c r="Q482" s="75"/>
      <c r="R482" s="75"/>
      <c r="S482" s="75"/>
      <c r="T482" s="76"/>
      <c r="U482" s="76"/>
      <c r="V482" s="76"/>
      <c r="W482" s="76"/>
      <c r="X482" s="98" t="e">
        <f t="shared" si="76"/>
        <v>#VALUE!</v>
      </c>
      <c r="Y482" s="98" t="e">
        <f t="shared" si="68"/>
        <v>#VALUE!</v>
      </c>
      <c r="Z482" s="98"/>
      <c r="AA482" s="98">
        <f t="shared" si="77"/>
        <v>0</v>
      </c>
      <c r="AB482" s="98" t="e">
        <f t="shared" si="78"/>
        <v>#REF!</v>
      </c>
      <c r="AC482" s="98"/>
    </row>
    <row r="483" spans="1:29" s="101" customFormat="1" ht="15" hidden="1" customHeight="1" outlineLevel="3" x14ac:dyDescent="0.35">
      <c r="A483" s="71">
        <f t="shared" si="75"/>
        <v>470</v>
      </c>
      <c r="B483" s="98"/>
      <c r="C483" s="98"/>
      <c r="D483" s="98" t="s">
        <v>3087</v>
      </c>
      <c r="E483" s="163" t="s">
        <v>3418</v>
      </c>
      <c r="F483" s="163"/>
      <c r="G483" s="163"/>
      <c r="H483" s="98"/>
      <c r="I483" s="98" t="s">
        <v>1200</v>
      </c>
      <c r="J483" s="100"/>
      <c r="K483" s="74"/>
      <c r="L483" s="74"/>
      <c r="M483" s="74"/>
      <c r="N483" s="74"/>
      <c r="O483" s="74"/>
      <c r="P483" s="75"/>
      <c r="Q483" s="75"/>
      <c r="R483" s="75"/>
      <c r="S483" s="75"/>
      <c r="T483" s="76"/>
      <c r="U483" s="76"/>
      <c r="V483" s="76"/>
      <c r="W483" s="76"/>
      <c r="X483" s="98" t="e">
        <f t="shared" si="76"/>
        <v>#VALUE!</v>
      </c>
      <c r="Y483" s="98" t="e">
        <f t="shared" si="68"/>
        <v>#VALUE!</v>
      </c>
      <c r="Z483" s="98"/>
      <c r="AA483" s="98">
        <f t="shared" si="77"/>
        <v>0</v>
      </c>
      <c r="AB483" s="98" t="e">
        <f t="shared" si="78"/>
        <v>#REF!</v>
      </c>
      <c r="AC483" s="98"/>
    </row>
    <row r="484" spans="1:29" s="101" customFormat="1" ht="15" hidden="1" customHeight="1" outlineLevel="3" x14ac:dyDescent="0.35">
      <c r="A484" s="71">
        <f t="shared" si="75"/>
        <v>471</v>
      </c>
      <c r="B484" s="98"/>
      <c r="C484" s="98"/>
      <c r="D484" s="98" t="s">
        <v>3088</v>
      </c>
      <c r="E484" s="163" t="s">
        <v>3419</v>
      </c>
      <c r="F484" s="163"/>
      <c r="G484" s="163"/>
      <c r="H484" s="98"/>
      <c r="I484" s="98" t="s">
        <v>1200</v>
      </c>
      <c r="J484" s="100"/>
      <c r="K484" s="74"/>
      <c r="L484" s="74"/>
      <c r="M484" s="74"/>
      <c r="N484" s="74"/>
      <c r="O484" s="74"/>
      <c r="P484" s="75"/>
      <c r="Q484" s="75"/>
      <c r="R484" s="75"/>
      <c r="S484" s="75"/>
      <c r="T484" s="76"/>
      <c r="U484" s="76"/>
      <c r="V484" s="76"/>
      <c r="W484" s="76"/>
      <c r="X484" s="98" t="e">
        <f t="shared" si="76"/>
        <v>#VALUE!</v>
      </c>
      <c r="Y484" s="98" t="e">
        <f t="shared" si="68"/>
        <v>#VALUE!</v>
      </c>
      <c r="Z484" s="98"/>
      <c r="AA484" s="98">
        <f t="shared" si="77"/>
        <v>0</v>
      </c>
      <c r="AB484" s="98" t="e">
        <f t="shared" si="78"/>
        <v>#REF!</v>
      </c>
      <c r="AC484" s="98"/>
    </row>
    <row r="485" spans="1:29" s="101" customFormat="1" ht="15" hidden="1" customHeight="1" outlineLevel="3" x14ac:dyDescent="0.35">
      <c r="A485" s="71">
        <f t="shared" si="75"/>
        <v>472</v>
      </c>
      <c r="B485" s="98"/>
      <c r="C485" s="98"/>
      <c r="D485" s="98" t="s">
        <v>3089</v>
      </c>
      <c r="E485" s="163" t="s">
        <v>3394</v>
      </c>
      <c r="F485" s="163"/>
      <c r="G485" s="163"/>
      <c r="H485" s="98"/>
      <c r="I485" s="98" t="s">
        <v>1200</v>
      </c>
      <c r="J485" s="100"/>
      <c r="K485" s="74"/>
      <c r="L485" s="74"/>
      <c r="M485" s="74"/>
      <c r="N485" s="74"/>
      <c r="O485" s="74"/>
      <c r="P485" s="75"/>
      <c r="Q485" s="75"/>
      <c r="R485" s="75"/>
      <c r="S485" s="75"/>
      <c r="T485" s="76"/>
      <c r="U485" s="76"/>
      <c r="V485" s="76"/>
      <c r="W485" s="76"/>
      <c r="X485" s="98" t="e">
        <f t="shared" si="76"/>
        <v>#VALUE!</v>
      </c>
      <c r="Y485" s="98" t="e">
        <f t="shared" ref="Y485:Y550" si="79">ROUNDUP(X485,1)</f>
        <v>#VALUE!</v>
      </c>
      <c r="Z485" s="98"/>
      <c r="AA485" s="98">
        <f t="shared" si="77"/>
        <v>0</v>
      </c>
      <c r="AB485" s="98" t="e">
        <f t="shared" si="78"/>
        <v>#REF!</v>
      </c>
      <c r="AC485" s="98"/>
    </row>
    <row r="486" spans="1:29" s="101" customFormat="1" ht="15" hidden="1" customHeight="1" outlineLevel="3" x14ac:dyDescent="0.35">
      <c r="A486" s="71">
        <f t="shared" si="75"/>
        <v>473</v>
      </c>
      <c r="B486" s="98"/>
      <c r="C486" s="98"/>
      <c r="D486" s="98" t="s">
        <v>3684</v>
      </c>
      <c r="E486" s="163" t="s">
        <v>3395</v>
      </c>
      <c r="F486" s="163"/>
      <c r="G486" s="163"/>
      <c r="H486" s="98"/>
      <c r="I486" s="98" t="s">
        <v>1200</v>
      </c>
      <c r="J486" s="100"/>
      <c r="K486" s="74"/>
      <c r="L486" s="74"/>
      <c r="M486" s="74"/>
      <c r="N486" s="74"/>
      <c r="O486" s="74"/>
      <c r="P486" s="75"/>
      <c r="Q486" s="75"/>
      <c r="R486" s="75"/>
      <c r="S486" s="75"/>
      <c r="T486" s="76"/>
      <c r="U486" s="76"/>
      <c r="V486" s="76"/>
      <c r="W486" s="76"/>
      <c r="X486" s="98" t="e">
        <f t="shared" si="76"/>
        <v>#VALUE!</v>
      </c>
      <c r="Y486" s="98" t="e">
        <f t="shared" si="79"/>
        <v>#VALUE!</v>
      </c>
      <c r="Z486" s="98"/>
      <c r="AA486" s="98">
        <f t="shared" si="77"/>
        <v>0</v>
      </c>
      <c r="AB486" s="98" t="e">
        <f>AB417</f>
        <v>#REF!</v>
      </c>
      <c r="AC486" s="98"/>
    </row>
    <row r="487" spans="1:29" s="101" customFormat="1" ht="15" hidden="1" customHeight="1" outlineLevel="3" x14ac:dyDescent="0.35">
      <c r="A487" s="71">
        <f t="shared" si="75"/>
        <v>474</v>
      </c>
      <c r="B487" s="98"/>
      <c r="C487" s="98"/>
      <c r="D487" s="98" t="s">
        <v>3685</v>
      </c>
      <c r="E487" s="163" t="s">
        <v>3396</v>
      </c>
      <c r="F487" s="163"/>
      <c r="G487" s="163"/>
      <c r="H487" s="98"/>
      <c r="I487" s="98" t="s">
        <v>1200</v>
      </c>
      <c r="J487" s="100"/>
      <c r="K487" s="74"/>
      <c r="L487" s="74"/>
      <c r="M487" s="74"/>
      <c r="N487" s="74"/>
      <c r="O487" s="74"/>
      <c r="P487" s="75"/>
      <c r="Q487" s="75"/>
      <c r="R487" s="75"/>
      <c r="S487" s="75"/>
      <c r="T487" s="76"/>
      <c r="U487" s="76"/>
      <c r="V487" s="76"/>
      <c r="W487" s="76"/>
      <c r="X487" s="98" t="e">
        <f t="shared" si="76"/>
        <v>#VALUE!</v>
      </c>
      <c r="Y487" s="98" t="e">
        <f t="shared" si="79"/>
        <v>#VALUE!</v>
      </c>
      <c r="Z487" s="98"/>
      <c r="AA487" s="98">
        <f t="shared" si="77"/>
        <v>0</v>
      </c>
      <c r="AB487" s="98" t="e">
        <f t="shared" ref="AB487:AB500" si="80">AB424</f>
        <v>#REF!</v>
      </c>
      <c r="AC487" s="98"/>
    </row>
    <row r="488" spans="1:29" s="101" customFormat="1" ht="15" hidden="1" customHeight="1" outlineLevel="1" x14ac:dyDescent="0.35">
      <c r="A488" s="71">
        <f t="shared" si="75"/>
        <v>475</v>
      </c>
      <c r="B488" s="98"/>
      <c r="C488" s="98" t="s">
        <v>1298</v>
      </c>
      <c r="D488" s="163" t="s">
        <v>3420</v>
      </c>
      <c r="E488" s="163"/>
      <c r="F488" s="163"/>
      <c r="G488" s="163"/>
      <c r="H488" s="98"/>
      <c r="I488" s="98"/>
      <c r="J488" s="100"/>
      <c r="K488" s="74"/>
      <c r="L488" s="74"/>
      <c r="M488" s="74"/>
      <c r="N488" s="74"/>
      <c r="O488" s="74"/>
      <c r="P488" s="75"/>
      <c r="Q488" s="75"/>
      <c r="R488" s="75"/>
      <c r="S488" s="75"/>
      <c r="T488" s="76"/>
      <c r="U488" s="76"/>
      <c r="V488" s="76"/>
      <c r="W488" s="76"/>
      <c r="X488" s="98" t="e">
        <f t="shared" si="76"/>
        <v>#VALUE!</v>
      </c>
      <c r="Y488" s="98" t="e">
        <f t="shared" si="79"/>
        <v>#VALUE!</v>
      </c>
      <c r="Z488" s="98"/>
      <c r="AA488" s="98">
        <f t="shared" si="77"/>
        <v>0</v>
      </c>
      <c r="AB488" s="98" t="e">
        <f t="shared" si="80"/>
        <v>#REF!</v>
      </c>
      <c r="AC488" s="98"/>
    </row>
    <row r="489" spans="1:29" s="101" customFormat="1" ht="15" hidden="1" customHeight="1" outlineLevel="2" x14ac:dyDescent="0.35">
      <c r="A489" s="71">
        <f t="shared" si="75"/>
        <v>476</v>
      </c>
      <c r="B489" s="98"/>
      <c r="C489" s="98"/>
      <c r="D489" s="98" t="s">
        <v>3090</v>
      </c>
      <c r="E489" s="163" t="s">
        <v>3421</v>
      </c>
      <c r="F489" s="163"/>
      <c r="G489" s="163"/>
      <c r="H489" s="98"/>
      <c r="I489" s="98" t="s">
        <v>1201</v>
      </c>
      <c r="J489" s="100"/>
      <c r="K489" s="74"/>
      <c r="L489" s="74"/>
      <c r="M489" s="74"/>
      <c r="N489" s="74"/>
      <c r="O489" s="74"/>
      <c r="P489" s="75"/>
      <c r="Q489" s="75"/>
      <c r="R489" s="75"/>
      <c r="S489" s="75"/>
      <c r="T489" s="76"/>
      <c r="U489" s="76"/>
      <c r="V489" s="76"/>
      <c r="W489" s="76"/>
      <c r="X489" s="98" t="e">
        <f t="shared" si="76"/>
        <v>#VALUE!</v>
      </c>
      <c r="Y489" s="98" t="e">
        <f t="shared" si="79"/>
        <v>#VALUE!</v>
      </c>
      <c r="Z489" s="98"/>
      <c r="AA489" s="98">
        <f t="shared" si="77"/>
        <v>0</v>
      </c>
      <c r="AB489" s="98" t="e">
        <f t="shared" si="80"/>
        <v>#REF!</v>
      </c>
      <c r="AC489" s="98"/>
    </row>
    <row r="490" spans="1:29" s="101" customFormat="1" ht="15" hidden="1" customHeight="1" outlineLevel="2" x14ac:dyDescent="0.35">
      <c r="A490" s="71">
        <f t="shared" si="75"/>
        <v>477</v>
      </c>
      <c r="B490" s="98"/>
      <c r="C490" s="98"/>
      <c r="D490" s="98" t="s">
        <v>3091</v>
      </c>
      <c r="E490" s="163" t="s">
        <v>3422</v>
      </c>
      <c r="F490" s="163"/>
      <c r="G490" s="163"/>
      <c r="H490" s="98"/>
      <c r="I490" s="98" t="s">
        <v>1201</v>
      </c>
      <c r="J490" s="100"/>
      <c r="K490" s="74"/>
      <c r="L490" s="74"/>
      <c r="M490" s="74"/>
      <c r="N490" s="74"/>
      <c r="O490" s="74"/>
      <c r="P490" s="75"/>
      <c r="Q490" s="75"/>
      <c r="R490" s="75"/>
      <c r="S490" s="75"/>
      <c r="T490" s="76"/>
      <c r="U490" s="76"/>
      <c r="V490" s="76"/>
      <c r="W490" s="76"/>
      <c r="X490" s="98" t="e">
        <f t="shared" si="76"/>
        <v>#VALUE!</v>
      </c>
      <c r="Y490" s="98" t="e">
        <f t="shared" si="79"/>
        <v>#VALUE!</v>
      </c>
      <c r="Z490" s="98"/>
      <c r="AA490" s="98">
        <f t="shared" si="77"/>
        <v>0</v>
      </c>
      <c r="AB490" s="98" t="e">
        <f t="shared" si="80"/>
        <v>#REF!</v>
      </c>
      <c r="AC490" s="98"/>
    </row>
    <row r="491" spans="1:29" s="101" customFormat="1" ht="15" hidden="1" customHeight="1" outlineLevel="2" x14ac:dyDescent="0.35">
      <c r="A491" s="71">
        <f t="shared" si="75"/>
        <v>478</v>
      </c>
      <c r="B491" s="98"/>
      <c r="C491" s="98"/>
      <c r="D491" s="98" t="s">
        <v>3092</v>
      </c>
      <c r="E491" s="163" t="s">
        <v>3423</v>
      </c>
      <c r="F491" s="163"/>
      <c r="G491" s="163"/>
      <c r="H491" s="98"/>
      <c r="I491" s="98" t="s">
        <v>1202</v>
      </c>
      <c r="J491" s="100"/>
      <c r="K491" s="74"/>
      <c r="L491" s="74"/>
      <c r="M491" s="74"/>
      <c r="N491" s="74"/>
      <c r="O491" s="74"/>
      <c r="P491" s="75"/>
      <c r="Q491" s="75"/>
      <c r="R491" s="75"/>
      <c r="S491" s="75"/>
      <c r="T491" s="76"/>
      <c r="U491" s="76"/>
      <c r="V491" s="76"/>
      <c r="W491" s="76"/>
      <c r="X491" s="98" t="e">
        <f t="shared" si="76"/>
        <v>#VALUE!</v>
      </c>
      <c r="Y491" s="98" t="e">
        <f t="shared" si="79"/>
        <v>#VALUE!</v>
      </c>
      <c r="Z491" s="98"/>
      <c r="AA491" s="98">
        <f t="shared" si="77"/>
        <v>0</v>
      </c>
      <c r="AB491" s="98" t="e">
        <f t="shared" si="80"/>
        <v>#REF!</v>
      </c>
      <c r="AC491" s="98"/>
    </row>
    <row r="492" spans="1:29" s="101" customFormat="1" ht="15" hidden="1" customHeight="1" outlineLevel="2" x14ac:dyDescent="0.35">
      <c r="A492" s="71">
        <f t="shared" si="75"/>
        <v>479</v>
      </c>
      <c r="B492" s="98"/>
      <c r="C492" s="98"/>
      <c r="D492" s="98" t="s">
        <v>3093</v>
      </c>
      <c r="E492" s="163" t="s">
        <v>3424</v>
      </c>
      <c r="F492" s="163"/>
      <c r="G492" s="163"/>
      <c r="H492" s="98"/>
      <c r="I492" s="98" t="s">
        <v>1203</v>
      </c>
      <c r="J492" s="100"/>
      <c r="K492" s="74"/>
      <c r="L492" s="74"/>
      <c r="M492" s="74"/>
      <c r="N492" s="74"/>
      <c r="O492" s="74"/>
      <c r="P492" s="75"/>
      <c r="Q492" s="75"/>
      <c r="R492" s="75"/>
      <c r="S492" s="75"/>
      <c r="T492" s="76"/>
      <c r="U492" s="76"/>
      <c r="V492" s="76"/>
      <c r="W492" s="76"/>
      <c r="X492" s="98" t="e">
        <f t="shared" si="76"/>
        <v>#VALUE!</v>
      </c>
      <c r="Y492" s="98" t="e">
        <f t="shared" si="79"/>
        <v>#VALUE!</v>
      </c>
      <c r="Z492" s="98"/>
      <c r="AA492" s="98">
        <f t="shared" si="77"/>
        <v>0</v>
      </c>
      <c r="AB492" s="98" t="e">
        <f t="shared" si="80"/>
        <v>#REF!</v>
      </c>
      <c r="AC492" s="98"/>
    </row>
    <row r="493" spans="1:29" s="101" customFormat="1" ht="15" hidden="1" customHeight="1" outlineLevel="2" x14ac:dyDescent="0.35">
      <c r="A493" s="71">
        <f t="shared" si="75"/>
        <v>480</v>
      </c>
      <c r="B493" s="98"/>
      <c r="C493" s="98"/>
      <c r="D493" s="98" t="s">
        <v>3094</v>
      </c>
      <c r="E493" s="163" t="s">
        <v>3425</v>
      </c>
      <c r="F493" s="163"/>
      <c r="G493" s="163"/>
      <c r="H493" s="98"/>
      <c r="I493" s="98"/>
      <c r="J493" s="100"/>
      <c r="K493" s="74"/>
      <c r="L493" s="74"/>
      <c r="M493" s="74"/>
      <c r="N493" s="74"/>
      <c r="O493" s="74"/>
      <c r="P493" s="75"/>
      <c r="Q493" s="75"/>
      <c r="R493" s="75"/>
      <c r="S493" s="75"/>
      <c r="T493" s="76"/>
      <c r="U493" s="76"/>
      <c r="V493" s="76"/>
      <c r="W493" s="76"/>
      <c r="X493" s="98" t="e">
        <f t="shared" si="76"/>
        <v>#VALUE!</v>
      </c>
      <c r="Y493" s="98" t="e">
        <f t="shared" si="79"/>
        <v>#VALUE!</v>
      </c>
      <c r="Z493" s="98"/>
      <c r="AA493" s="98">
        <f t="shared" si="77"/>
        <v>0</v>
      </c>
      <c r="AB493" s="98" t="e">
        <f t="shared" si="80"/>
        <v>#REF!</v>
      </c>
      <c r="AC493" s="98"/>
    </row>
    <row r="494" spans="1:29" s="101" customFormat="1" ht="15" hidden="1" customHeight="1" outlineLevel="3" x14ac:dyDescent="0.35">
      <c r="A494" s="71">
        <f t="shared" si="75"/>
        <v>481</v>
      </c>
      <c r="B494" s="98"/>
      <c r="C494" s="98"/>
      <c r="D494" s="98"/>
      <c r="E494" s="98" t="s">
        <v>3653</v>
      </c>
      <c r="F494" s="163" t="s">
        <v>3401</v>
      </c>
      <c r="G494" s="163"/>
      <c r="H494" s="98"/>
      <c r="I494" s="98" t="s">
        <v>1183</v>
      </c>
      <c r="J494" s="100"/>
      <c r="K494" s="74"/>
      <c r="L494" s="74"/>
      <c r="M494" s="74"/>
      <c r="N494" s="74"/>
      <c r="O494" s="74"/>
      <c r="P494" s="75"/>
      <c r="Q494" s="75"/>
      <c r="R494" s="75"/>
      <c r="S494" s="75"/>
      <c r="T494" s="76"/>
      <c r="U494" s="76"/>
      <c r="V494" s="76"/>
      <c r="W494" s="76"/>
      <c r="X494" s="98" t="e">
        <f t="shared" si="76"/>
        <v>#VALUE!</v>
      </c>
      <c r="Y494" s="98" t="e">
        <f t="shared" si="79"/>
        <v>#VALUE!</v>
      </c>
      <c r="Z494" s="98"/>
      <c r="AA494" s="98">
        <f t="shared" si="77"/>
        <v>0</v>
      </c>
      <c r="AB494" s="98" t="e">
        <f t="shared" si="80"/>
        <v>#REF!</v>
      </c>
      <c r="AC494" s="98"/>
    </row>
    <row r="495" spans="1:29" s="101" customFormat="1" ht="15" hidden="1" customHeight="1" outlineLevel="3" x14ac:dyDescent="0.35">
      <c r="A495" s="71">
        <f t="shared" si="75"/>
        <v>482</v>
      </c>
      <c r="B495" s="98"/>
      <c r="C495" s="98"/>
      <c r="D495" s="98"/>
      <c r="E495" s="98" t="s">
        <v>3654</v>
      </c>
      <c r="F495" s="163" t="s">
        <v>3402</v>
      </c>
      <c r="G495" s="163"/>
      <c r="H495" s="98"/>
      <c r="I495" s="98" t="s">
        <v>1183</v>
      </c>
      <c r="J495" s="100"/>
      <c r="K495" s="74"/>
      <c r="L495" s="74"/>
      <c r="M495" s="74"/>
      <c r="N495" s="74"/>
      <c r="O495" s="74"/>
      <c r="P495" s="75"/>
      <c r="Q495" s="75"/>
      <c r="R495" s="75"/>
      <c r="S495" s="75"/>
      <c r="T495" s="76"/>
      <c r="U495" s="76"/>
      <c r="V495" s="76"/>
      <c r="W495" s="76"/>
      <c r="X495" s="98" t="e">
        <f t="shared" si="76"/>
        <v>#VALUE!</v>
      </c>
      <c r="Y495" s="98" t="e">
        <f t="shared" si="79"/>
        <v>#VALUE!</v>
      </c>
      <c r="Z495" s="98"/>
      <c r="AA495" s="98">
        <f t="shared" si="77"/>
        <v>0</v>
      </c>
      <c r="AB495" s="98" t="e">
        <f t="shared" si="80"/>
        <v>#REF!</v>
      </c>
      <c r="AC495" s="98"/>
    </row>
    <row r="496" spans="1:29" s="101" customFormat="1" ht="15" hidden="1" customHeight="1" outlineLevel="3" x14ac:dyDescent="0.35">
      <c r="A496" s="71">
        <f t="shared" si="75"/>
        <v>483</v>
      </c>
      <c r="B496" s="98"/>
      <c r="C496" s="98"/>
      <c r="D496" s="98"/>
      <c r="E496" s="98" t="s">
        <v>3655</v>
      </c>
      <c r="F496" s="163" t="s">
        <v>3403</v>
      </c>
      <c r="G496" s="163"/>
      <c r="H496" s="98"/>
      <c r="I496" s="98" t="s">
        <v>1179</v>
      </c>
      <c r="J496" s="100"/>
      <c r="K496" s="74"/>
      <c r="L496" s="74"/>
      <c r="M496" s="74"/>
      <c r="N496" s="74"/>
      <c r="O496" s="74"/>
      <c r="P496" s="75"/>
      <c r="Q496" s="75"/>
      <c r="R496" s="75"/>
      <c r="S496" s="75"/>
      <c r="T496" s="76"/>
      <c r="U496" s="76"/>
      <c r="V496" s="76"/>
      <c r="W496" s="76"/>
      <c r="X496" s="98" t="e">
        <f t="shared" si="76"/>
        <v>#VALUE!</v>
      </c>
      <c r="Y496" s="98" t="e">
        <f t="shared" si="79"/>
        <v>#VALUE!</v>
      </c>
      <c r="Z496" s="98"/>
      <c r="AA496" s="98">
        <f t="shared" si="77"/>
        <v>0</v>
      </c>
      <c r="AB496" s="98" t="e">
        <f t="shared" si="80"/>
        <v>#REF!</v>
      </c>
      <c r="AC496" s="98"/>
    </row>
    <row r="497" spans="1:29" s="101" customFormat="1" ht="15" hidden="1" customHeight="1" outlineLevel="3" x14ac:dyDescent="0.35">
      <c r="A497" s="71">
        <f t="shared" si="75"/>
        <v>484</v>
      </c>
      <c r="B497" s="98"/>
      <c r="C497" s="98"/>
      <c r="D497" s="98"/>
      <c r="E497" s="98" t="s">
        <v>3656</v>
      </c>
      <c r="F497" s="163" t="s">
        <v>3159</v>
      </c>
      <c r="G497" s="163"/>
      <c r="H497" s="98"/>
      <c r="I497" s="98" t="s">
        <v>1183</v>
      </c>
      <c r="J497" s="100"/>
      <c r="K497" s="74"/>
      <c r="L497" s="74"/>
      <c r="M497" s="74"/>
      <c r="N497" s="74"/>
      <c r="O497" s="74"/>
      <c r="P497" s="75"/>
      <c r="Q497" s="75"/>
      <c r="R497" s="75"/>
      <c r="S497" s="75"/>
      <c r="T497" s="76"/>
      <c r="U497" s="76"/>
      <c r="V497" s="76"/>
      <c r="W497" s="76"/>
      <c r="X497" s="98" t="e">
        <f t="shared" si="76"/>
        <v>#VALUE!</v>
      </c>
      <c r="Y497" s="98" t="e">
        <f t="shared" si="79"/>
        <v>#VALUE!</v>
      </c>
      <c r="Z497" s="98"/>
      <c r="AA497" s="98">
        <f t="shared" si="77"/>
        <v>0</v>
      </c>
      <c r="AB497" s="98" t="e">
        <f t="shared" si="80"/>
        <v>#REF!</v>
      </c>
      <c r="AC497" s="98"/>
    </row>
    <row r="498" spans="1:29" s="101" customFormat="1" ht="15" hidden="1" customHeight="1" outlineLevel="3" x14ac:dyDescent="0.35">
      <c r="A498" s="71">
        <f t="shared" si="75"/>
        <v>485</v>
      </c>
      <c r="B498" s="98"/>
      <c r="C498" s="98"/>
      <c r="D498" s="98"/>
      <c r="E498" s="98" t="s">
        <v>3657</v>
      </c>
      <c r="F498" s="163" t="s">
        <v>3404</v>
      </c>
      <c r="G498" s="163"/>
      <c r="H498" s="98"/>
      <c r="I498" s="98" t="s">
        <v>1183</v>
      </c>
      <c r="J498" s="100"/>
      <c r="K498" s="74"/>
      <c r="L498" s="74"/>
      <c r="M498" s="74"/>
      <c r="N498" s="74"/>
      <c r="O498" s="74"/>
      <c r="P498" s="75"/>
      <c r="Q498" s="75"/>
      <c r="R498" s="75"/>
      <c r="S498" s="75"/>
      <c r="T498" s="76"/>
      <c r="U498" s="76"/>
      <c r="V498" s="76"/>
      <c r="W498" s="76"/>
      <c r="X498" s="98" t="e">
        <f t="shared" si="76"/>
        <v>#VALUE!</v>
      </c>
      <c r="Y498" s="98" t="e">
        <f t="shared" si="79"/>
        <v>#VALUE!</v>
      </c>
      <c r="Z498" s="98"/>
      <c r="AA498" s="98">
        <f t="shared" si="77"/>
        <v>0</v>
      </c>
      <c r="AB498" s="98">
        <f t="shared" si="80"/>
        <v>0</v>
      </c>
      <c r="AC498" s="98"/>
    </row>
    <row r="499" spans="1:29" s="101" customFormat="1" ht="15" hidden="1" customHeight="1" outlineLevel="3" x14ac:dyDescent="0.35">
      <c r="A499" s="71">
        <f t="shared" si="75"/>
        <v>486</v>
      </c>
      <c r="B499" s="98"/>
      <c r="C499" s="98"/>
      <c r="D499" s="98"/>
      <c r="E499" s="98" t="s">
        <v>3658</v>
      </c>
      <c r="F499" s="163" t="s">
        <v>3405</v>
      </c>
      <c r="G499" s="163"/>
      <c r="H499" s="98"/>
      <c r="I499" s="98" t="s">
        <v>1204</v>
      </c>
      <c r="J499" s="100"/>
      <c r="K499" s="74"/>
      <c r="L499" s="74"/>
      <c r="M499" s="74"/>
      <c r="N499" s="74"/>
      <c r="O499" s="74"/>
      <c r="P499" s="75"/>
      <c r="Q499" s="75"/>
      <c r="R499" s="75"/>
      <c r="S499" s="75"/>
      <c r="T499" s="76"/>
      <c r="U499" s="76"/>
      <c r="V499" s="76"/>
      <c r="W499" s="76"/>
      <c r="X499" s="98" t="e">
        <f t="shared" si="76"/>
        <v>#VALUE!</v>
      </c>
      <c r="Y499" s="98" t="e">
        <f t="shared" si="79"/>
        <v>#VALUE!</v>
      </c>
      <c r="Z499" s="98"/>
      <c r="AA499" s="98">
        <f t="shared" si="77"/>
        <v>0</v>
      </c>
      <c r="AB499" s="98">
        <f t="shared" si="80"/>
        <v>0</v>
      </c>
      <c r="AC499" s="98"/>
    </row>
    <row r="500" spans="1:29" s="101" customFormat="1" ht="15" hidden="1" customHeight="1" outlineLevel="2" x14ac:dyDescent="0.35">
      <c r="A500" s="71">
        <f t="shared" si="75"/>
        <v>487</v>
      </c>
      <c r="B500" s="98"/>
      <c r="C500" s="98"/>
      <c r="D500" s="98" t="s">
        <v>3095</v>
      </c>
      <c r="E500" s="163" t="s">
        <v>3426</v>
      </c>
      <c r="F500" s="163"/>
      <c r="G500" s="163"/>
      <c r="H500" s="98"/>
      <c r="I500" s="98" t="s">
        <v>1205</v>
      </c>
      <c r="J500" s="100"/>
      <c r="K500" s="74"/>
      <c r="L500" s="74"/>
      <c r="M500" s="74"/>
      <c r="N500" s="74"/>
      <c r="O500" s="74"/>
      <c r="P500" s="75"/>
      <c r="Q500" s="75"/>
      <c r="R500" s="75"/>
      <c r="S500" s="75"/>
      <c r="T500" s="76"/>
      <c r="U500" s="76"/>
      <c r="V500" s="76"/>
      <c r="W500" s="76"/>
      <c r="X500" s="98" t="e">
        <f t="shared" si="76"/>
        <v>#VALUE!</v>
      </c>
      <c r="Y500" s="98" t="e">
        <f t="shared" si="79"/>
        <v>#VALUE!</v>
      </c>
      <c r="Z500" s="98"/>
      <c r="AA500" s="98">
        <f t="shared" si="77"/>
        <v>0</v>
      </c>
      <c r="AB500" s="98">
        <f t="shared" si="80"/>
        <v>0</v>
      </c>
      <c r="AC500" s="98"/>
    </row>
    <row r="501" spans="1:29" s="101" customFormat="1" ht="15" hidden="1" customHeight="1" outlineLevel="2" x14ac:dyDescent="0.35">
      <c r="A501" s="71">
        <f t="shared" si="75"/>
        <v>488</v>
      </c>
      <c r="B501" s="98"/>
      <c r="C501" s="98"/>
      <c r="D501" s="98" t="s">
        <v>3099</v>
      </c>
      <c r="E501" s="163" t="s">
        <v>3177</v>
      </c>
      <c r="F501" s="163"/>
      <c r="G501" s="163"/>
      <c r="H501" s="98"/>
      <c r="I501" s="98" t="s">
        <v>3977</v>
      </c>
      <c r="J501" s="100"/>
      <c r="K501" s="74"/>
      <c r="L501" s="74"/>
      <c r="M501" s="74"/>
      <c r="N501" s="74"/>
      <c r="O501" s="74"/>
      <c r="P501" s="75"/>
      <c r="Q501" s="75"/>
      <c r="R501" s="75"/>
      <c r="S501" s="75"/>
      <c r="T501" s="76"/>
      <c r="U501" s="76"/>
      <c r="V501" s="76"/>
      <c r="W501" s="76"/>
      <c r="X501" s="98" t="e">
        <f t="shared" si="76"/>
        <v>#VALUE!</v>
      </c>
      <c r="Y501" s="98" t="e">
        <f t="shared" si="79"/>
        <v>#VALUE!</v>
      </c>
      <c r="Z501" s="98"/>
      <c r="AA501" s="98">
        <f t="shared" si="77"/>
        <v>0</v>
      </c>
      <c r="AB501" s="98">
        <f>AB439</f>
        <v>0</v>
      </c>
      <c r="AC501" s="98"/>
    </row>
    <row r="502" spans="1:29" s="101" customFormat="1" ht="15" hidden="1" customHeight="1" outlineLevel="1" x14ac:dyDescent="0.35">
      <c r="A502" s="71">
        <f t="shared" si="75"/>
        <v>489</v>
      </c>
      <c r="B502" s="98"/>
      <c r="C502" s="98" t="s">
        <v>1300</v>
      </c>
      <c r="D502" s="163" t="s">
        <v>3427</v>
      </c>
      <c r="E502" s="163"/>
      <c r="F502" s="163"/>
      <c r="G502" s="163"/>
      <c r="H502" s="98"/>
      <c r="I502" s="98"/>
      <c r="J502" s="100"/>
      <c r="K502" s="74"/>
      <c r="L502" s="74"/>
      <c r="M502" s="74"/>
      <c r="N502" s="74"/>
      <c r="O502" s="74"/>
      <c r="P502" s="75"/>
      <c r="Q502" s="75"/>
      <c r="R502" s="75"/>
      <c r="S502" s="75"/>
      <c r="T502" s="76"/>
      <c r="U502" s="76"/>
      <c r="V502" s="76"/>
      <c r="W502" s="76"/>
      <c r="X502" s="98" t="e">
        <f t="shared" si="76"/>
        <v>#VALUE!</v>
      </c>
      <c r="Y502" s="98" t="e">
        <f t="shared" si="79"/>
        <v>#VALUE!</v>
      </c>
      <c r="Z502" s="98"/>
      <c r="AA502" s="98">
        <f t="shared" si="77"/>
        <v>0</v>
      </c>
      <c r="AB502" s="98">
        <f t="shared" ref="AB502:AB523" si="81">AB445</f>
        <v>0</v>
      </c>
      <c r="AC502" s="98"/>
    </row>
    <row r="503" spans="1:29" s="101" customFormat="1" ht="15" hidden="1" customHeight="1" outlineLevel="2" x14ac:dyDescent="0.35">
      <c r="A503" s="71">
        <f t="shared" si="75"/>
        <v>490</v>
      </c>
      <c r="B503" s="98"/>
      <c r="C503" s="98"/>
      <c r="D503" s="98" t="s">
        <v>3686</v>
      </c>
      <c r="E503" s="163" t="s">
        <v>3178</v>
      </c>
      <c r="F503" s="163"/>
      <c r="G503" s="163"/>
      <c r="H503" s="98"/>
      <c r="I503" s="98"/>
      <c r="J503" s="100"/>
      <c r="K503" s="74"/>
      <c r="L503" s="74"/>
      <c r="M503" s="74"/>
      <c r="N503" s="74"/>
      <c r="O503" s="74"/>
      <c r="P503" s="75"/>
      <c r="Q503" s="75"/>
      <c r="R503" s="75"/>
      <c r="S503" s="75"/>
      <c r="T503" s="76"/>
      <c r="U503" s="76"/>
      <c r="V503" s="76"/>
      <c r="W503" s="76"/>
      <c r="X503" s="98" t="e">
        <f t="shared" si="76"/>
        <v>#VALUE!</v>
      </c>
      <c r="Y503" s="98" t="e">
        <f t="shared" si="79"/>
        <v>#VALUE!</v>
      </c>
      <c r="Z503" s="98"/>
      <c r="AA503" s="98">
        <f t="shared" si="77"/>
        <v>0</v>
      </c>
      <c r="AB503" s="98">
        <f t="shared" si="81"/>
        <v>0</v>
      </c>
      <c r="AC503" s="98"/>
    </row>
    <row r="504" spans="1:29" s="101" customFormat="1" ht="15" hidden="1" customHeight="1" outlineLevel="2" x14ac:dyDescent="0.35">
      <c r="A504" s="71">
        <f t="shared" si="75"/>
        <v>491</v>
      </c>
      <c r="B504" s="98"/>
      <c r="C504" s="98"/>
      <c r="D504" s="98" t="s">
        <v>3687</v>
      </c>
      <c r="E504" s="163" t="s">
        <v>3428</v>
      </c>
      <c r="F504" s="163"/>
      <c r="G504" s="163"/>
      <c r="H504" s="98"/>
      <c r="I504" s="98"/>
      <c r="J504" s="100"/>
      <c r="K504" s="74"/>
      <c r="L504" s="74"/>
      <c r="M504" s="74"/>
      <c r="N504" s="74"/>
      <c r="O504" s="74"/>
      <c r="P504" s="75"/>
      <c r="Q504" s="75"/>
      <c r="R504" s="75"/>
      <c r="S504" s="75"/>
      <c r="T504" s="76"/>
      <c r="U504" s="76"/>
      <c r="V504" s="76"/>
      <c r="W504" s="76"/>
      <c r="X504" s="98" t="e">
        <f t="shared" si="76"/>
        <v>#VALUE!</v>
      </c>
      <c r="Y504" s="98" t="e">
        <f t="shared" si="79"/>
        <v>#VALUE!</v>
      </c>
      <c r="Z504" s="98"/>
      <c r="AA504" s="98">
        <f t="shared" si="77"/>
        <v>0</v>
      </c>
      <c r="AB504" s="98">
        <f t="shared" si="81"/>
        <v>0</v>
      </c>
      <c r="AC504" s="98"/>
    </row>
    <row r="505" spans="1:29" s="101" customFormat="1" ht="15" hidden="1" customHeight="1" outlineLevel="2" x14ac:dyDescent="0.35">
      <c r="A505" s="71">
        <f t="shared" si="75"/>
        <v>492</v>
      </c>
      <c r="B505" s="98"/>
      <c r="C505" s="98"/>
      <c r="D505" s="98" t="s">
        <v>3688</v>
      </c>
      <c r="E505" s="163" t="s">
        <v>3154</v>
      </c>
      <c r="F505" s="163"/>
      <c r="G505" s="163"/>
      <c r="H505" s="98"/>
      <c r="I505" s="98"/>
      <c r="J505" s="100"/>
      <c r="K505" s="74"/>
      <c r="L505" s="74"/>
      <c r="M505" s="74"/>
      <c r="N505" s="74"/>
      <c r="O505" s="74"/>
      <c r="P505" s="75"/>
      <c r="Q505" s="75"/>
      <c r="R505" s="75"/>
      <c r="S505" s="75"/>
      <c r="T505" s="76"/>
      <c r="U505" s="76"/>
      <c r="V505" s="76"/>
      <c r="W505" s="76"/>
      <c r="X505" s="98" t="e">
        <f t="shared" si="76"/>
        <v>#VALUE!</v>
      </c>
      <c r="Y505" s="98" t="e">
        <f t="shared" si="79"/>
        <v>#VALUE!</v>
      </c>
      <c r="Z505" s="98"/>
      <c r="AA505" s="98">
        <f t="shared" si="77"/>
        <v>0</v>
      </c>
      <c r="AB505" s="98">
        <f t="shared" si="81"/>
        <v>0</v>
      </c>
      <c r="AC505" s="98"/>
    </row>
    <row r="506" spans="1:29" s="101" customFormat="1" ht="15" hidden="1" customHeight="1" outlineLevel="2" x14ac:dyDescent="0.35">
      <c r="A506" s="71">
        <f t="shared" si="75"/>
        <v>493</v>
      </c>
      <c r="B506" s="98"/>
      <c r="C506" s="98"/>
      <c r="D506" s="98" t="s">
        <v>3461</v>
      </c>
      <c r="E506" s="163" t="s">
        <v>3429</v>
      </c>
      <c r="F506" s="163"/>
      <c r="G506" s="163"/>
      <c r="H506" s="98"/>
      <c r="I506" s="98"/>
      <c r="J506" s="100"/>
      <c r="K506" s="74"/>
      <c r="L506" s="74"/>
      <c r="M506" s="74"/>
      <c r="N506" s="74"/>
      <c r="O506" s="74"/>
      <c r="P506" s="75"/>
      <c r="Q506" s="75"/>
      <c r="R506" s="75"/>
      <c r="S506" s="75"/>
      <c r="T506" s="76"/>
      <c r="U506" s="76"/>
      <c r="V506" s="76"/>
      <c r="W506" s="76"/>
      <c r="X506" s="98" t="e">
        <f t="shared" si="76"/>
        <v>#VALUE!</v>
      </c>
      <c r="Y506" s="98" t="e">
        <f t="shared" si="79"/>
        <v>#VALUE!</v>
      </c>
      <c r="Z506" s="98"/>
      <c r="AA506" s="98">
        <f t="shared" si="77"/>
        <v>0</v>
      </c>
      <c r="AB506" s="98">
        <f t="shared" si="81"/>
        <v>0</v>
      </c>
      <c r="AC506" s="98"/>
    </row>
    <row r="507" spans="1:29" s="101" customFormat="1" ht="15" hidden="1" customHeight="1" outlineLevel="2" x14ac:dyDescent="0.35">
      <c r="A507" s="71">
        <f t="shared" si="75"/>
        <v>494</v>
      </c>
      <c r="B507" s="98"/>
      <c r="C507" s="98"/>
      <c r="D507" s="98" t="s">
        <v>3462</v>
      </c>
      <c r="E507" s="163" t="s">
        <v>3430</v>
      </c>
      <c r="F507" s="163"/>
      <c r="G507" s="163"/>
      <c r="H507" s="98"/>
      <c r="I507" s="98"/>
      <c r="J507" s="100"/>
      <c r="K507" s="74"/>
      <c r="L507" s="74"/>
      <c r="M507" s="74"/>
      <c r="N507" s="74"/>
      <c r="O507" s="74"/>
      <c r="P507" s="75"/>
      <c r="Q507" s="75"/>
      <c r="R507" s="75"/>
      <c r="S507" s="75"/>
      <c r="T507" s="76"/>
      <c r="U507" s="76"/>
      <c r="V507" s="76"/>
      <c r="W507" s="76"/>
      <c r="X507" s="98" t="e">
        <f t="shared" si="76"/>
        <v>#VALUE!</v>
      </c>
      <c r="Y507" s="98" t="e">
        <f t="shared" si="79"/>
        <v>#VALUE!</v>
      </c>
      <c r="Z507" s="98"/>
      <c r="AA507" s="98">
        <f t="shared" ref="AA507:AA538" si="82">IF(ISBLANK(Z507),,WORKDAY(VLOOKUP(Z507,$A$2:$AB$811,26),0))</f>
        <v>0</v>
      </c>
      <c r="AB507" s="98">
        <f t="shared" si="81"/>
        <v>0</v>
      </c>
      <c r="AC507" s="98"/>
    </row>
    <row r="508" spans="1:29" s="101" customFormat="1" ht="15" hidden="1" customHeight="1" outlineLevel="2" x14ac:dyDescent="0.35">
      <c r="A508" s="71">
        <f t="shared" si="75"/>
        <v>495</v>
      </c>
      <c r="B508" s="98"/>
      <c r="C508" s="98"/>
      <c r="D508" s="98" t="s">
        <v>3456</v>
      </c>
      <c r="E508" s="163" t="s">
        <v>3158</v>
      </c>
      <c r="F508" s="163"/>
      <c r="G508" s="163"/>
      <c r="H508" s="98"/>
      <c r="I508" s="98"/>
      <c r="J508" s="100"/>
      <c r="K508" s="74"/>
      <c r="L508" s="74"/>
      <c r="M508" s="74"/>
      <c r="N508" s="74"/>
      <c r="O508" s="74"/>
      <c r="P508" s="75"/>
      <c r="Q508" s="75"/>
      <c r="R508" s="75"/>
      <c r="S508" s="75"/>
      <c r="T508" s="76"/>
      <c r="U508" s="76"/>
      <c r="V508" s="76"/>
      <c r="W508" s="76"/>
      <c r="X508" s="98" t="e">
        <f t="shared" si="76"/>
        <v>#VALUE!</v>
      </c>
      <c r="Y508" s="98" t="e">
        <f t="shared" si="79"/>
        <v>#VALUE!</v>
      </c>
      <c r="Z508" s="98"/>
      <c r="AA508" s="98">
        <f t="shared" si="82"/>
        <v>0</v>
      </c>
      <c r="AB508" s="98">
        <f t="shared" si="81"/>
        <v>0</v>
      </c>
      <c r="AC508" s="98"/>
    </row>
    <row r="509" spans="1:29" s="101" customFormat="1" ht="15" hidden="1" customHeight="1" outlineLevel="2" x14ac:dyDescent="0.35">
      <c r="A509" s="71">
        <f t="shared" si="75"/>
        <v>496</v>
      </c>
      <c r="B509" s="98"/>
      <c r="C509" s="98"/>
      <c r="D509" s="98" t="s">
        <v>3565</v>
      </c>
      <c r="E509" s="163" t="s">
        <v>3431</v>
      </c>
      <c r="F509" s="163"/>
      <c r="G509" s="163"/>
      <c r="H509" s="98"/>
      <c r="I509" s="98"/>
      <c r="J509" s="100"/>
      <c r="K509" s="74"/>
      <c r="L509" s="74"/>
      <c r="M509" s="74"/>
      <c r="N509" s="74"/>
      <c r="O509" s="74"/>
      <c r="P509" s="75"/>
      <c r="Q509" s="75"/>
      <c r="R509" s="75"/>
      <c r="S509" s="75"/>
      <c r="T509" s="76"/>
      <c r="U509" s="76"/>
      <c r="V509" s="76"/>
      <c r="W509" s="76"/>
      <c r="X509" s="98" t="e">
        <f t="shared" si="76"/>
        <v>#VALUE!</v>
      </c>
      <c r="Y509" s="98" t="e">
        <f t="shared" si="79"/>
        <v>#VALUE!</v>
      </c>
      <c r="Z509" s="98"/>
      <c r="AA509" s="98">
        <f t="shared" si="82"/>
        <v>0</v>
      </c>
      <c r="AB509" s="98" t="e">
        <f t="shared" si="81"/>
        <v>#REF!</v>
      </c>
      <c r="AC509" s="98"/>
    </row>
    <row r="510" spans="1:29" s="101" customFormat="1" ht="15" hidden="1" customHeight="1" outlineLevel="2" x14ac:dyDescent="0.35">
      <c r="A510" s="71">
        <f t="shared" si="75"/>
        <v>497</v>
      </c>
      <c r="B510" s="98"/>
      <c r="C510" s="98"/>
      <c r="D510" s="98" t="s">
        <v>3566</v>
      </c>
      <c r="E510" s="163" t="s">
        <v>3183</v>
      </c>
      <c r="F510" s="163"/>
      <c r="G510" s="163"/>
      <c r="H510" s="98"/>
      <c r="I510" s="98"/>
      <c r="J510" s="100"/>
      <c r="K510" s="74"/>
      <c r="L510" s="74"/>
      <c r="M510" s="74"/>
      <c r="N510" s="74"/>
      <c r="O510" s="74"/>
      <c r="P510" s="75"/>
      <c r="Q510" s="75"/>
      <c r="R510" s="75"/>
      <c r="S510" s="75"/>
      <c r="T510" s="76"/>
      <c r="U510" s="76"/>
      <c r="V510" s="76"/>
      <c r="W510" s="76"/>
      <c r="X510" s="98" t="e">
        <f t="shared" si="76"/>
        <v>#VALUE!</v>
      </c>
      <c r="Y510" s="98" t="e">
        <f t="shared" si="79"/>
        <v>#VALUE!</v>
      </c>
      <c r="Z510" s="98"/>
      <c r="AA510" s="98">
        <f t="shared" si="82"/>
        <v>0</v>
      </c>
      <c r="AB510" s="98" t="e">
        <f t="shared" si="81"/>
        <v>#REF!</v>
      </c>
      <c r="AC510" s="98"/>
    </row>
    <row r="511" spans="1:29" s="101" customFormat="1" ht="15" hidden="1" customHeight="1" outlineLevel="2" x14ac:dyDescent="0.35">
      <c r="A511" s="71">
        <f t="shared" si="75"/>
        <v>498</v>
      </c>
      <c r="B511" s="98"/>
      <c r="C511" s="98"/>
      <c r="D511" s="98" t="s">
        <v>3689</v>
      </c>
      <c r="E511" s="163" t="s">
        <v>3432</v>
      </c>
      <c r="F511" s="163"/>
      <c r="G511" s="163"/>
      <c r="H511" s="98"/>
      <c r="I511" s="98"/>
      <c r="J511" s="100"/>
      <c r="K511" s="74"/>
      <c r="L511" s="74"/>
      <c r="M511" s="74"/>
      <c r="N511" s="74"/>
      <c r="O511" s="74"/>
      <c r="P511" s="75"/>
      <c r="Q511" s="75"/>
      <c r="R511" s="75"/>
      <c r="S511" s="75"/>
      <c r="T511" s="76"/>
      <c r="U511" s="76"/>
      <c r="V511" s="76"/>
      <c r="W511" s="76"/>
      <c r="X511" s="98" t="e">
        <f t="shared" si="76"/>
        <v>#VALUE!</v>
      </c>
      <c r="Y511" s="98" t="e">
        <f t="shared" si="79"/>
        <v>#VALUE!</v>
      </c>
      <c r="Z511" s="98"/>
      <c r="AA511" s="98">
        <f t="shared" si="82"/>
        <v>0</v>
      </c>
      <c r="AB511" s="98" t="e">
        <f t="shared" si="81"/>
        <v>#REF!</v>
      </c>
      <c r="AC511" s="98"/>
    </row>
    <row r="512" spans="1:29" s="101" customFormat="1" ht="15" hidden="1" customHeight="1" outlineLevel="2" x14ac:dyDescent="0.35">
      <c r="A512" s="71">
        <f t="shared" si="75"/>
        <v>499</v>
      </c>
      <c r="B512" s="98"/>
      <c r="C512" s="98"/>
      <c r="D512" s="98" t="s">
        <v>3690</v>
      </c>
      <c r="E512" s="163" t="s">
        <v>3433</v>
      </c>
      <c r="F512" s="163"/>
      <c r="G512" s="163"/>
      <c r="H512" s="98"/>
      <c r="I512" s="98"/>
      <c r="J512" s="100"/>
      <c r="K512" s="74"/>
      <c r="L512" s="74"/>
      <c r="M512" s="74"/>
      <c r="N512" s="74"/>
      <c r="O512" s="74"/>
      <c r="P512" s="75"/>
      <c r="Q512" s="75"/>
      <c r="R512" s="75"/>
      <c r="S512" s="75"/>
      <c r="T512" s="76"/>
      <c r="U512" s="76"/>
      <c r="V512" s="76"/>
      <c r="W512" s="76"/>
      <c r="X512" s="98" t="e">
        <f t="shared" si="76"/>
        <v>#VALUE!</v>
      </c>
      <c r="Y512" s="98" t="e">
        <f t="shared" si="79"/>
        <v>#VALUE!</v>
      </c>
      <c r="Z512" s="98"/>
      <c r="AA512" s="98">
        <f t="shared" si="82"/>
        <v>0</v>
      </c>
      <c r="AB512" s="98" t="e">
        <f t="shared" si="81"/>
        <v>#REF!</v>
      </c>
      <c r="AC512" s="98"/>
    </row>
    <row r="513" spans="1:29" s="101" customFormat="1" ht="15" hidden="1" customHeight="1" outlineLevel="2" x14ac:dyDescent="0.35">
      <c r="A513" s="71">
        <f t="shared" si="75"/>
        <v>500</v>
      </c>
      <c r="B513" s="98"/>
      <c r="C513" s="98"/>
      <c r="D513" s="98" t="s">
        <v>3691</v>
      </c>
      <c r="E513" s="163" t="s">
        <v>3434</v>
      </c>
      <c r="F513" s="163"/>
      <c r="G513" s="163"/>
      <c r="H513" s="98"/>
      <c r="I513" s="98"/>
      <c r="J513" s="100"/>
      <c r="K513" s="74"/>
      <c r="L513" s="74"/>
      <c r="M513" s="74"/>
      <c r="N513" s="74"/>
      <c r="O513" s="74"/>
      <c r="P513" s="75"/>
      <c r="Q513" s="75"/>
      <c r="R513" s="75"/>
      <c r="S513" s="75"/>
      <c r="T513" s="76"/>
      <c r="U513" s="76"/>
      <c r="V513" s="76"/>
      <c r="W513" s="76"/>
      <c r="X513" s="98" t="e">
        <f t="shared" si="76"/>
        <v>#VALUE!</v>
      </c>
      <c r="Y513" s="98" t="e">
        <f t="shared" si="79"/>
        <v>#VALUE!</v>
      </c>
      <c r="Z513" s="98"/>
      <c r="AA513" s="98">
        <f t="shared" si="82"/>
        <v>0</v>
      </c>
      <c r="AB513" s="98">
        <f t="shared" si="81"/>
        <v>0</v>
      </c>
      <c r="AC513" s="98"/>
    </row>
    <row r="514" spans="1:29" s="101" customFormat="1" ht="15" hidden="1" customHeight="1" outlineLevel="2" x14ac:dyDescent="0.35">
      <c r="A514" s="71">
        <f t="shared" si="75"/>
        <v>501</v>
      </c>
      <c r="B514" s="98"/>
      <c r="C514" s="98"/>
      <c r="D514" s="98" t="s">
        <v>3692</v>
      </c>
      <c r="E514" s="163" t="s">
        <v>3435</v>
      </c>
      <c r="F514" s="163"/>
      <c r="G514" s="163"/>
      <c r="H514" s="98"/>
      <c r="I514" s="98"/>
      <c r="J514" s="100"/>
      <c r="K514" s="74"/>
      <c r="L514" s="74"/>
      <c r="M514" s="74"/>
      <c r="N514" s="74"/>
      <c r="O514" s="74"/>
      <c r="P514" s="75"/>
      <c r="Q514" s="75"/>
      <c r="R514" s="75"/>
      <c r="S514" s="75"/>
      <c r="T514" s="76"/>
      <c r="U514" s="76"/>
      <c r="V514" s="76"/>
      <c r="W514" s="76"/>
      <c r="X514" s="98" t="e">
        <f t="shared" si="76"/>
        <v>#VALUE!</v>
      </c>
      <c r="Y514" s="98" t="e">
        <f t="shared" si="79"/>
        <v>#VALUE!</v>
      </c>
      <c r="Z514" s="98"/>
      <c r="AA514" s="98">
        <f t="shared" si="82"/>
        <v>0</v>
      </c>
      <c r="AB514" s="98" t="e">
        <f t="shared" si="81"/>
        <v>#REF!</v>
      </c>
      <c r="AC514" s="98"/>
    </row>
    <row r="515" spans="1:29" s="101" customFormat="1" ht="15" hidden="1" customHeight="1" outlineLevel="2" x14ac:dyDescent="0.35">
      <c r="A515" s="71">
        <f t="shared" si="75"/>
        <v>502</v>
      </c>
      <c r="B515" s="98"/>
      <c r="C515" s="98"/>
      <c r="D515" s="98" t="s">
        <v>3693</v>
      </c>
      <c r="E515" s="163" t="s">
        <v>3436</v>
      </c>
      <c r="F515" s="163"/>
      <c r="G515" s="163"/>
      <c r="H515" s="98"/>
      <c r="I515" s="98"/>
      <c r="J515" s="100"/>
      <c r="K515" s="74"/>
      <c r="L515" s="74"/>
      <c r="M515" s="74"/>
      <c r="N515" s="74"/>
      <c r="O515" s="74"/>
      <c r="P515" s="75"/>
      <c r="Q515" s="75"/>
      <c r="R515" s="75"/>
      <c r="S515" s="75"/>
      <c r="T515" s="76"/>
      <c r="U515" s="76"/>
      <c r="V515" s="76"/>
      <c r="W515" s="76"/>
      <c r="X515" s="98" t="e">
        <f t="shared" si="76"/>
        <v>#VALUE!</v>
      </c>
      <c r="Y515" s="98" t="e">
        <f t="shared" si="79"/>
        <v>#VALUE!</v>
      </c>
      <c r="Z515" s="98"/>
      <c r="AA515" s="98">
        <f t="shared" si="82"/>
        <v>0</v>
      </c>
      <c r="AB515" s="98" t="e">
        <f t="shared" si="81"/>
        <v>#REF!</v>
      </c>
      <c r="AC515" s="98"/>
    </row>
    <row r="516" spans="1:29" s="101" customFormat="1" ht="15" hidden="1" customHeight="1" outlineLevel="1" x14ac:dyDescent="0.35">
      <c r="A516" s="71">
        <f t="shared" si="75"/>
        <v>503</v>
      </c>
      <c r="B516" s="98"/>
      <c r="C516" s="98" t="s">
        <v>1302</v>
      </c>
      <c r="D516" s="163" t="s">
        <v>3437</v>
      </c>
      <c r="E516" s="163"/>
      <c r="F516" s="163"/>
      <c r="G516" s="163"/>
      <c r="H516" s="98"/>
      <c r="I516" s="98"/>
      <c r="J516" s="100"/>
      <c r="K516" s="74"/>
      <c r="L516" s="74"/>
      <c r="M516" s="74"/>
      <c r="N516" s="74"/>
      <c r="O516" s="74"/>
      <c r="P516" s="75"/>
      <c r="Q516" s="75"/>
      <c r="R516" s="75"/>
      <c r="S516" s="75"/>
      <c r="T516" s="76"/>
      <c r="U516" s="76"/>
      <c r="V516" s="76"/>
      <c r="W516" s="76"/>
      <c r="X516" s="98" t="e">
        <f t="shared" si="76"/>
        <v>#VALUE!</v>
      </c>
      <c r="Y516" s="98" t="e">
        <f t="shared" si="79"/>
        <v>#VALUE!</v>
      </c>
      <c r="Z516" s="98"/>
      <c r="AA516" s="98">
        <f t="shared" si="82"/>
        <v>0</v>
      </c>
      <c r="AB516" s="98" t="e">
        <f t="shared" si="81"/>
        <v>#REF!</v>
      </c>
      <c r="AC516" s="98"/>
    </row>
    <row r="517" spans="1:29" s="101" customFormat="1" ht="15" hidden="1" customHeight="1" outlineLevel="1" x14ac:dyDescent="0.35">
      <c r="A517" s="71">
        <f t="shared" si="75"/>
        <v>504</v>
      </c>
      <c r="B517" s="98"/>
      <c r="C517" s="98" t="s">
        <v>1304</v>
      </c>
      <c r="D517" s="163" t="s">
        <v>3438</v>
      </c>
      <c r="E517" s="163"/>
      <c r="F517" s="163"/>
      <c r="G517" s="163"/>
      <c r="H517" s="98"/>
      <c r="I517" s="98"/>
      <c r="J517" s="100"/>
      <c r="K517" s="74"/>
      <c r="L517" s="74"/>
      <c r="M517" s="74"/>
      <c r="N517" s="74"/>
      <c r="O517" s="74"/>
      <c r="P517" s="75"/>
      <c r="Q517" s="75"/>
      <c r="R517" s="75"/>
      <c r="S517" s="75"/>
      <c r="T517" s="76"/>
      <c r="U517" s="76"/>
      <c r="V517" s="76"/>
      <c r="W517" s="76"/>
      <c r="X517" s="98" t="e">
        <f t="shared" si="76"/>
        <v>#VALUE!</v>
      </c>
      <c r="Y517" s="98" t="e">
        <f t="shared" si="79"/>
        <v>#VALUE!</v>
      </c>
      <c r="Z517" s="98"/>
      <c r="AA517" s="98">
        <f t="shared" si="82"/>
        <v>0</v>
      </c>
      <c r="AB517" s="98" t="e">
        <f t="shared" si="81"/>
        <v>#REF!</v>
      </c>
      <c r="AC517" s="98"/>
    </row>
    <row r="518" spans="1:29" s="101" customFormat="1" ht="15" hidden="1" customHeight="1" outlineLevel="1" x14ac:dyDescent="0.35">
      <c r="A518" s="71">
        <f t="shared" si="75"/>
        <v>505</v>
      </c>
      <c r="B518" s="98"/>
      <c r="C518" s="98" t="s">
        <v>1306</v>
      </c>
      <c r="D518" s="163" t="s">
        <v>3439</v>
      </c>
      <c r="E518" s="163"/>
      <c r="F518" s="163"/>
      <c r="G518" s="163"/>
      <c r="H518" s="98"/>
      <c r="I518" s="98"/>
      <c r="J518" s="100"/>
      <c r="K518" s="74"/>
      <c r="L518" s="74"/>
      <c r="M518" s="74"/>
      <c r="N518" s="74"/>
      <c r="O518" s="74"/>
      <c r="P518" s="75"/>
      <c r="Q518" s="75"/>
      <c r="R518" s="75"/>
      <c r="S518" s="75"/>
      <c r="T518" s="76"/>
      <c r="U518" s="76"/>
      <c r="V518" s="76"/>
      <c r="W518" s="76"/>
      <c r="X518" s="98" t="e">
        <f t="shared" si="76"/>
        <v>#VALUE!</v>
      </c>
      <c r="Y518" s="98" t="e">
        <f t="shared" si="79"/>
        <v>#VALUE!</v>
      </c>
      <c r="Z518" s="98"/>
      <c r="AA518" s="98">
        <f t="shared" si="82"/>
        <v>0</v>
      </c>
      <c r="AB518" s="98" t="e">
        <f t="shared" si="81"/>
        <v>#REF!</v>
      </c>
      <c r="AC518" s="98"/>
    </row>
    <row r="519" spans="1:29" s="101" customFormat="1" ht="15" hidden="1" customHeight="1" outlineLevel="1" x14ac:dyDescent="0.35">
      <c r="A519" s="71">
        <f t="shared" si="75"/>
        <v>506</v>
      </c>
      <c r="B519" s="98"/>
      <c r="C519" s="98" t="s">
        <v>1308</v>
      </c>
      <c r="D519" s="163" t="s">
        <v>3440</v>
      </c>
      <c r="E519" s="163"/>
      <c r="F519" s="163"/>
      <c r="G519" s="163"/>
      <c r="H519" s="98"/>
      <c r="I519" s="98"/>
      <c r="J519" s="100"/>
      <c r="K519" s="74"/>
      <c r="L519" s="74"/>
      <c r="M519" s="74"/>
      <c r="N519" s="74"/>
      <c r="O519" s="74"/>
      <c r="P519" s="75"/>
      <c r="Q519" s="75"/>
      <c r="R519" s="75"/>
      <c r="S519" s="75"/>
      <c r="T519" s="76"/>
      <c r="U519" s="76"/>
      <c r="V519" s="76"/>
      <c r="W519" s="76"/>
      <c r="X519" s="98" t="e">
        <f t="shared" si="76"/>
        <v>#VALUE!</v>
      </c>
      <c r="Y519" s="98" t="e">
        <f t="shared" si="79"/>
        <v>#VALUE!</v>
      </c>
      <c r="Z519" s="98"/>
      <c r="AA519" s="98">
        <f t="shared" si="82"/>
        <v>0</v>
      </c>
      <c r="AB519" s="98" t="e">
        <f t="shared" si="81"/>
        <v>#REF!</v>
      </c>
      <c r="AC519" s="98"/>
    </row>
    <row r="520" spans="1:29" s="101" customFormat="1" ht="15" hidden="1" customHeight="1" outlineLevel="2" x14ac:dyDescent="0.35">
      <c r="A520" s="71">
        <f t="shared" si="75"/>
        <v>507</v>
      </c>
      <c r="B520" s="98"/>
      <c r="C520" s="98"/>
      <c r="D520" s="98" t="s">
        <v>3571</v>
      </c>
      <c r="E520" s="163" t="s">
        <v>3441</v>
      </c>
      <c r="F520" s="163"/>
      <c r="G520" s="163"/>
      <c r="H520" s="98"/>
      <c r="I520" s="98" t="s">
        <v>1145</v>
      </c>
      <c r="J520" s="100"/>
      <c r="K520" s="74"/>
      <c r="L520" s="74"/>
      <c r="M520" s="74"/>
      <c r="N520" s="74"/>
      <c r="O520" s="74"/>
      <c r="P520" s="75"/>
      <c r="Q520" s="75"/>
      <c r="R520" s="75"/>
      <c r="S520" s="75"/>
      <c r="T520" s="76"/>
      <c r="U520" s="76"/>
      <c r="V520" s="76"/>
      <c r="W520" s="76"/>
      <c r="X520" s="98" t="e">
        <f t="shared" si="76"/>
        <v>#VALUE!</v>
      </c>
      <c r="Y520" s="98" t="e">
        <f t="shared" si="79"/>
        <v>#VALUE!</v>
      </c>
      <c r="Z520" s="98"/>
      <c r="AA520" s="98">
        <f t="shared" si="82"/>
        <v>0</v>
      </c>
      <c r="AB520" s="98" t="e">
        <f t="shared" si="81"/>
        <v>#REF!</v>
      </c>
      <c r="AC520" s="98"/>
    </row>
    <row r="521" spans="1:29" s="101" customFormat="1" ht="15" hidden="1" customHeight="1" outlineLevel="2" x14ac:dyDescent="0.35">
      <c r="A521" s="71">
        <f t="shared" si="75"/>
        <v>508</v>
      </c>
      <c r="B521" s="98"/>
      <c r="C521" s="98"/>
      <c r="D521" s="98" t="s">
        <v>3694</v>
      </c>
      <c r="E521" s="163" t="s">
        <v>3370</v>
      </c>
      <c r="F521" s="163"/>
      <c r="G521" s="163"/>
      <c r="H521" s="98"/>
      <c r="I521" s="98" t="s">
        <v>1146</v>
      </c>
      <c r="J521" s="100"/>
      <c r="K521" s="74"/>
      <c r="L521" s="74"/>
      <c r="M521" s="74"/>
      <c r="N521" s="74"/>
      <c r="O521" s="74"/>
      <c r="P521" s="75"/>
      <c r="Q521" s="75"/>
      <c r="R521" s="75"/>
      <c r="S521" s="75"/>
      <c r="T521" s="76"/>
      <c r="U521" s="76"/>
      <c r="V521" s="76"/>
      <c r="W521" s="76"/>
      <c r="X521" s="98" t="e">
        <f t="shared" si="76"/>
        <v>#VALUE!</v>
      </c>
      <c r="Y521" s="98" t="e">
        <f t="shared" si="79"/>
        <v>#VALUE!</v>
      </c>
      <c r="Z521" s="98"/>
      <c r="AA521" s="98">
        <f t="shared" si="82"/>
        <v>0</v>
      </c>
      <c r="AB521" s="98" t="e">
        <f t="shared" si="81"/>
        <v>#REF!</v>
      </c>
      <c r="AC521" s="98"/>
    </row>
    <row r="522" spans="1:29" s="101" customFormat="1" ht="15" hidden="1" customHeight="1" outlineLevel="2" x14ac:dyDescent="0.35">
      <c r="A522" s="71">
        <f t="shared" si="75"/>
        <v>509</v>
      </c>
      <c r="B522" s="98"/>
      <c r="C522" s="98"/>
      <c r="D522" s="98" t="s">
        <v>3695</v>
      </c>
      <c r="E522" s="163" t="s">
        <v>3371</v>
      </c>
      <c r="F522" s="163"/>
      <c r="G522" s="163"/>
      <c r="H522" s="98"/>
      <c r="I522" s="98" t="s">
        <v>1146</v>
      </c>
      <c r="J522" s="100"/>
      <c r="K522" s="74"/>
      <c r="L522" s="74"/>
      <c r="M522" s="74"/>
      <c r="N522" s="74"/>
      <c r="O522" s="74"/>
      <c r="P522" s="75"/>
      <c r="Q522" s="75"/>
      <c r="R522" s="75"/>
      <c r="S522" s="75"/>
      <c r="T522" s="76"/>
      <c r="U522" s="76"/>
      <c r="V522" s="76"/>
      <c r="W522" s="76"/>
      <c r="X522" s="98" t="e">
        <f t="shared" si="76"/>
        <v>#VALUE!</v>
      </c>
      <c r="Y522" s="98" t="e">
        <f t="shared" si="79"/>
        <v>#VALUE!</v>
      </c>
      <c r="Z522" s="98"/>
      <c r="AA522" s="98">
        <f t="shared" si="82"/>
        <v>0</v>
      </c>
      <c r="AB522" s="98" t="e">
        <f t="shared" si="81"/>
        <v>#REF!</v>
      </c>
      <c r="AC522" s="98"/>
    </row>
    <row r="523" spans="1:29" s="101" customFormat="1" ht="15" hidden="1" customHeight="1" outlineLevel="2" x14ac:dyDescent="0.35">
      <c r="A523" s="71">
        <f t="shared" si="75"/>
        <v>510</v>
      </c>
      <c r="B523" s="98"/>
      <c r="C523" s="98"/>
      <c r="D523" s="98" t="s">
        <v>3696</v>
      </c>
      <c r="E523" s="163" t="s">
        <v>3372</v>
      </c>
      <c r="F523" s="163"/>
      <c r="G523" s="163"/>
      <c r="H523" s="98"/>
      <c r="I523" s="98" t="s">
        <v>1147</v>
      </c>
      <c r="J523" s="100"/>
      <c r="K523" s="74"/>
      <c r="L523" s="74"/>
      <c r="M523" s="74"/>
      <c r="N523" s="74"/>
      <c r="O523" s="74"/>
      <c r="P523" s="75"/>
      <c r="Q523" s="75"/>
      <c r="R523" s="75"/>
      <c r="S523" s="75"/>
      <c r="T523" s="76"/>
      <c r="U523" s="76"/>
      <c r="V523" s="76"/>
      <c r="W523" s="76"/>
      <c r="X523" s="98" t="e">
        <f t="shared" si="76"/>
        <v>#VALUE!</v>
      </c>
      <c r="Y523" s="98" t="e">
        <f t="shared" si="79"/>
        <v>#VALUE!</v>
      </c>
      <c r="Z523" s="98"/>
      <c r="AA523" s="98">
        <f t="shared" si="82"/>
        <v>0</v>
      </c>
      <c r="AB523" s="98" t="e">
        <f t="shared" si="81"/>
        <v>#REF!</v>
      </c>
      <c r="AC523" s="98"/>
    </row>
    <row r="524" spans="1:29" s="101" customFormat="1" ht="15" hidden="1" customHeight="1" outlineLevel="2" x14ac:dyDescent="0.35">
      <c r="A524" s="71">
        <f t="shared" ref="A524:A586" si="83">A523+1</f>
        <v>511</v>
      </c>
      <c r="B524" s="98"/>
      <c r="C524" s="98"/>
      <c r="D524" s="98" t="s">
        <v>3697</v>
      </c>
      <c r="E524" s="163" t="s">
        <v>3442</v>
      </c>
      <c r="F524" s="163"/>
      <c r="G524" s="163"/>
      <c r="H524" s="98"/>
      <c r="I524" s="98" t="s">
        <v>1148</v>
      </c>
      <c r="J524" s="100"/>
      <c r="K524" s="74"/>
      <c r="L524" s="74"/>
      <c r="M524" s="74"/>
      <c r="N524" s="74"/>
      <c r="O524" s="74"/>
      <c r="P524" s="75"/>
      <c r="Q524" s="75"/>
      <c r="R524" s="75"/>
      <c r="S524" s="75"/>
      <c r="T524" s="76"/>
      <c r="U524" s="76"/>
      <c r="V524" s="76"/>
      <c r="W524" s="76"/>
      <c r="X524" s="98" t="e">
        <f t="shared" si="76"/>
        <v>#VALUE!</v>
      </c>
      <c r="Y524" s="98" t="e">
        <f t="shared" si="79"/>
        <v>#VALUE!</v>
      </c>
      <c r="Z524" s="98"/>
      <c r="AA524" s="98">
        <f t="shared" si="82"/>
        <v>0</v>
      </c>
      <c r="AB524" s="98" t="e">
        <f>#REF!</f>
        <v>#REF!</v>
      </c>
      <c r="AC524" s="98"/>
    </row>
    <row r="525" spans="1:29" s="101" customFormat="1" ht="15" hidden="1" customHeight="1" outlineLevel="2" x14ac:dyDescent="0.35">
      <c r="A525" s="71">
        <f t="shared" si="83"/>
        <v>512</v>
      </c>
      <c r="B525" s="98"/>
      <c r="C525" s="98"/>
      <c r="D525" s="98" t="s">
        <v>3698</v>
      </c>
      <c r="E525" s="163" t="s">
        <v>3373</v>
      </c>
      <c r="F525" s="163"/>
      <c r="G525" s="163"/>
      <c r="H525" s="98"/>
      <c r="I525" s="98" t="s">
        <v>1149</v>
      </c>
      <c r="J525" s="100"/>
      <c r="K525" s="74"/>
      <c r="L525" s="74"/>
      <c r="M525" s="74"/>
      <c r="N525" s="74"/>
      <c r="O525" s="74"/>
      <c r="P525" s="75"/>
      <c r="Q525" s="75"/>
      <c r="R525" s="75"/>
      <c r="S525" s="75"/>
      <c r="T525" s="76"/>
      <c r="U525" s="76"/>
      <c r="V525" s="76"/>
      <c r="W525" s="76"/>
      <c r="X525" s="98" t="e">
        <f t="shared" si="76"/>
        <v>#VALUE!</v>
      </c>
      <c r="Y525" s="98" t="e">
        <f t="shared" si="79"/>
        <v>#VALUE!</v>
      </c>
      <c r="Z525" s="98"/>
      <c r="AA525" s="98">
        <f t="shared" si="82"/>
        <v>0</v>
      </c>
      <c r="AB525" s="98" t="e">
        <f>#REF!</f>
        <v>#REF!</v>
      </c>
      <c r="AC525" s="98"/>
    </row>
    <row r="526" spans="1:29" s="101" customFormat="1" ht="15" hidden="1" customHeight="1" outlineLevel="2" x14ac:dyDescent="0.35">
      <c r="A526" s="71">
        <f t="shared" si="83"/>
        <v>513</v>
      </c>
      <c r="B526" s="98"/>
      <c r="C526" s="98"/>
      <c r="D526" s="98" t="s">
        <v>3699</v>
      </c>
      <c r="E526" s="163" t="s">
        <v>3374</v>
      </c>
      <c r="F526" s="163"/>
      <c r="G526" s="163"/>
      <c r="H526" s="98"/>
      <c r="I526" s="98" t="s">
        <v>1149</v>
      </c>
      <c r="J526" s="100"/>
      <c r="K526" s="74"/>
      <c r="L526" s="74"/>
      <c r="M526" s="74"/>
      <c r="N526" s="74"/>
      <c r="O526" s="74"/>
      <c r="P526" s="75"/>
      <c r="Q526" s="75"/>
      <c r="R526" s="75"/>
      <c r="S526" s="75"/>
      <c r="T526" s="76"/>
      <c r="U526" s="76"/>
      <c r="V526" s="76"/>
      <c r="W526" s="76"/>
      <c r="X526" s="98" t="e">
        <f t="shared" si="76"/>
        <v>#VALUE!</v>
      </c>
      <c r="Y526" s="98" t="e">
        <f t="shared" si="79"/>
        <v>#VALUE!</v>
      </c>
      <c r="Z526" s="98"/>
      <c r="AA526" s="98">
        <f t="shared" si="82"/>
        <v>0</v>
      </c>
      <c r="AB526" s="98" t="e">
        <f>#REF!</f>
        <v>#REF!</v>
      </c>
      <c r="AC526" s="98"/>
    </row>
    <row r="527" spans="1:29" s="101" customFormat="1" ht="15" hidden="1" customHeight="1" outlineLevel="2" x14ac:dyDescent="0.35">
      <c r="A527" s="71">
        <f t="shared" si="83"/>
        <v>514</v>
      </c>
      <c r="B527" s="98"/>
      <c r="C527" s="98"/>
      <c r="D527" s="98" t="s">
        <v>3700</v>
      </c>
      <c r="E527" s="163" t="s">
        <v>3443</v>
      </c>
      <c r="F527" s="163"/>
      <c r="G527" s="163"/>
      <c r="H527" s="98"/>
      <c r="I527" s="98" t="s">
        <v>1150</v>
      </c>
      <c r="J527" s="100"/>
      <c r="K527" s="74"/>
      <c r="L527" s="74"/>
      <c r="M527" s="74"/>
      <c r="N527" s="74"/>
      <c r="O527" s="74"/>
      <c r="P527" s="75"/>
      <c r="Q527" s="75"/>
      <c r="R527" s="75"/>
      <c r="S527" s="75"/>
      <c r="T527" s="76"/>
      <c r="U527" s="76"/>
      <c r="V527" s="76"/>
      <c r="W527" s="76"/>
      <c r="X527" s="98" t="e">
        <f t="shared" si="76"/>
        <v>#VALUE!</v>
      </c>
      <c r="Y527" s="98" t="e">
        <f t="shared" si="79"/>
        <v>#VALUE!</v>
      </c>
      <c r="Z527" s="98"/>
      <c r="AA527" s="98">
        <f t="shared" si="82"/>
        <v>0</v>
      </c>
      <c r="AB527" s="98" t="e">
        <f>#REF!</f>
        <v>#REF!</v>
      </c>
      <c r="AC527" s="98"/>
    </row>
    <row r="528" spans="1:29" s="101" customFormat="1" ht="15" hidden="1" customHeight="1" outlineLevel="2" x14ac:dyDescent="0.35">
      <c r="A528" s="71">
        <f t="shared" si="83"/>
        <v>515</v>
      </c>
      <c r="B528" s="98"/>
      <c r="C528" s="98"/>
      <c r="D528" s="98" t="s">
        <v>3701</v>
      </c>
      <c r="E528" s="163" t="s">
        <v>3444</v>
      </c>
      <c r="F528" s="163"/>
      <c r="G528" s="163"/>
      <c r="H528" s="98"/>
      <c r="I528" s="98" t="s">
        <v>1151</v>
      </c>
      <c r="J528" s="100"/>
      <c r="K528" s="74"/>
      <c r="L528" s="74"/>
      <c r="M528" s="74"/>
      <c r="N528" s="74"/>
      <c r="O528" s="74"/>
      <c r="P528" s="75"/>
      <c r="Q528" s="75"/>
      <c r="R528" s="75"/>
      <c r="S528" s="75"/>
      <c r="T528" s="76"/>
      <c r="U528" s="76"/>
      <c r="V528" s="76"/>
      <c r="W528" s="76"/>
      <c r="X528" s="98" t="e">
        <f t="shared" si="76"/>
        <v>#VALUE!</v>
      </c>
      <c r="Y528" s="98" t="e">
        <f t="shared" si="79"/>
        <v>#VALUE!</v>
      </c>
      <c r="Z528" s="98"/>
      <c r="AA528" s="98">
        <f t="shared" si="82"/>
        <v>0</v>
      </c>
      <c r="AB528" s="98" t="e">
        <f>#REF!</f>
        <v>#REF!</v>
      </c>
      <c r="AC528" s="98"/>
    </row>
    <row r="529" spans="1:30" s="101" customFormat="1" ht="15" hidden="1" customHeight="1" outlineLevel="2" x14ac:dyDescent="0.35">
      <c r="A529" s="71">
        <f t="shared" si="83"/>
        <v>516</v>
      </c>
      <c r="B529" s="98"/>
      <c r="C529" s="98"/>
      <c r="D529" s="98" t="s">
        <v>3702</v>
      </c>
      <c r="E529" s="163" t="s">
        <v>3376</v>
      </c>
      <c r="F529" s="163"/>
      <c r="G529" s="163"/>
      <c r="H529" s="98"/>
      <c r="I529" s="98" t="s">
        <v>1152</v>
      </c>
      <c r="J529" s="100"/>
      <c r="K529" s="74"/>
      <c r="L529" s="74"/>
      <c r="M529" s="74"/>
      <c r="N529" s="74"/>
      <c r="O529" s="74"/>
      <c r="P529" s="75"/>
      <c r="Q529" s="75"/>
      <c r="R529" s="75"/>
      <c r="S529" s="75"/>
      <c r="T529" s="76"/>
      <c r="U529" s="76"/>
      <c r="V529" s="76"/>
      <c r="W529" s="76"/>
      <c r="X529" s="98" t="e">
        <f t="shared" si="76"/>
        <v>#VALUE!</v>
      </c>
      <c r="Y529" s="98" t="e">
        <f t="shared" si="79"/>
        <v>#VALUE!</v>
      </c>
      <c r="Z529" s="98"/>
      <c r="AA529" s="98">
        <f t="shared" si="82"/>
        <v>0</v>
      </c>
      <c r="AB529" s="98" t="e">
        <f>#REF!</f>
        <v>#REF!</v>
      </c>
      <c r="AC529" s="98"/>
    </row>
    <row r="530" spans="1:30" s="101" customFormat="1" ht="15" hidden="1" customHeight="1" outlineLevel="2" x14ac:dyDescent="0.35">
      <c r="A530" s="71">
        <f t="shared" si="83"/>
        <v>517</v>
      </c>
      <c r="B530" s="98"/>
      <c r="C530" s="98"/>
      <c r="D530" s="98" t="s">
        <v>3703</v>
      </c>
      <c r="E530" s="163" t="s">
        <v>3377</v>
      </c>
      <c r="F530" s="163"/>
      <c r="G530" s="163"/>
      <c r="H530" s="98"/>
      <c r="I530" s="98" t="s">
        <v>1153</v>
      </c>
      <c r="J530" s="100"/>
      <c r="K530" s="74"/>
      <c r="L530" s="74"/>
      <c r="M530" s="74"/>
      <c r="N530" s="74"/>
      <c r="O530" s="74"/>
      <c r="P530" s="75"/>
      <c r="Q530" s="75"/>
      <c r="R530" s="75"/>
      <c r="S530" s="75"/>
      <c r="T530" s="76"/>
      <c r="U530" s="76"/>
      <c r="V530" s="76"/>
      <c r="W530" s="76"/>
      <c r="X530" s="98" t="e">
        <f t="shared" si="76"/>
        <v>#VALUE!</v>
      </c>
      <c r="Y530" s="98" t="e">
        <f t="shared" si="79"/>
        <v>#VALUE!</v>
      </c>
      <c r="Z530" s="98"/>
      <c r="AA530" s="98">
        <f t="shared" si="82"/>
        <v>0</v>
      </c>
      <c r="AB530" s="98" t="e">
        <f>#REF!</f>
        <v>#REF!</v>
      </c>
      <c r="AC530" s="98"/>
    </row>
    <row r="531" spans="1:30" s="101" customFormat="1" ht="15" hidden="1" customHeight="1" outlineLevel="1" x14ac:dyDescent="0.35">
      <c r="A531" s="71">
        <f t="shared" si="83"/>
        <v>518</v>
      </c>
      <c r="B531" s="98"/>
      <c r="C531" s="98" t="s">
        <v>1310</v>
      </c>
      <c r="D531" s="163" t="s">
        <v>3445</v>
      </c>
      <c r="E531" s="163"/>
      <c r="F531" s="163"/>
      <c r="G531" s="163"/>
      <c r="H531" s="98"/>
      <c r="I531" s="98" t="s">
        <v>1207</v>
      </c>
      <c r="J531" s="100"/>
      <c r="K531" s="74"/>
      <c r="L531" s="74"/>
      <c r="M531" s="74"/>
      <c r="N531" s="74"/>
      <c r="O531" s="74"/>
      <c r="P531" s="75"/>
      <c r="Q531" s="75"/>
      <c r="R531" s="75"/>
      <c r="S531" s="75"/>
      <c r="T531" s="76"/>
      <c r="U531" s="76"/>
      <c r="V531" s="76"/>
      <c r="W531" s="76"/>
      <c r="X531" s="98" t="e">
        <f t="shared" si="76"/>
        <v>#VALUE!</v>
      </c>
      <c r="Y531" s="98" t="e">
        <f t="shared" si="79"/>
        <v>#VALUE!</v>
      </c>
      <c r="Z531" s="98"/>
      <c r="AA531" s="98">
        <f t="shared" si="82"/>
        <v>0</v>
      </c>
      <c r="AB531" s="98" t="e">
        <f>#REF!</f>
        <v>#REF!</v>
      </c>
      <c r="AC531" s="98"/>
    </row>
    <row r="532" spans="1:30" s="101" customFormat="1" ht="15" hidden="1" customHeight="1" outlineLevel="2" x14ac:dyDescent="0.35">
      <c r="A532" s="71">
        <f t="shared" si="83"/>
        <v>519</v>
      </c>
      <c r="B532" s="98"/>
      <c r="C532" s="98"/>
      <c r="D532" s="98" t="s">
        <v>3704</v>
      </c>
      <c r="E532" s="163" t="s">
        <v>3573</v>
      </c>
      <c r="F532" s="163"/>
      <c r="G532" s="163"/>
      <c r="H532" s="98"/>
      <c r="I532" s="98"/>
      <c r="J532" s="100"/>
      <c r="K532" s="74"/>
      <c r="L532" s="74"/>
      <c r="M532" s="74"/>
      <c r="N532" s="74"/>
      <c r="O532" s="74"/>
      <c r="P532" s="75"/>
      <c r="Q532" s="75"/>
      <c r="R532" s="75"/>
      <c r="S532" s="75"/>
      <c r="T532" s="76"/>
      <c r="U532" s="76"/>
      <c r="V532" s="76"/>
      <c r="W532" s="76"/>
      <c r="X532" s="98" t="e">
        <f t="shared" si="76"/>
        <v>#VALUE!</v>
      </c>
      <c r="Y532" s="98" t="e">
        <f t="shared" si="79"/>
        <v>#VALUE!</v>
      </c>
      <c r="Z532" s="98"/>
      <c r="AA532" s="98">
        <f t="shared" si="82"/>
        <v>0</v>
      </c>
      <c r="AB532" s="98" t="e">
        <f>#REF!</f>
        <v>#REF!</v>
      </c>
      <c r="AC532" s="98"/>
    </row>
    <row r="533" spans="1:30" s="101" customFormat="1" ht="15" hidden="1" customHeight="1" outlineLevel="2" x14ac:dyDescent="0.35">
      <c r="A533" s="71">
        <f t="shared" si="83"/>
        <v>520</v>
      </c>
      <c r="B533" s="98"/>
      <c r="C533" s="98"/>
      <c r="D533" s="98" t="s">
        <v>3705</v>
      </c>
      <c r="E533" s="163" t="s">
        <v>3188</v>
      </c>
      <c r="F533" s="163"/>
      <c r="G533" s="163"/>
      <c r="H533" s="98"/>
      <c r="I533" s="98"/>
      <c r="J533" s="100"/>
      <c r="K533" s="74"/>
      <c r="L533" s="74"/>
      <c r="M533" s="74"/>
      <c r="N533" s="74"/>
      <c r="O533" s="74"/>
      <c r="P533" s="75"/>
      <c r="Q533" s="75"/>
      <c r="R533" s="75"/>
      <c r="S533" s="75"/>
      <c r="T533" s="76"/>
      <c r="U533" s="76"/>
      <c r="V533" s="76"/>
      <c r="W533" s="76"/>
      <c r="X533" s="98" t="e">
        <f t="shared" si="76"/>
        <v>#VALUE!</v>
      </c>
      <c r="Y533" s="98" t="e">
        <f t="shared" si="79"/>
        <v>#VALUE!</v>
      </c>
      <c r="Z533" s="98"/>
      <c r="AA533" s="98">
        <f t="shared" si="82"/>
        <v>0</v>
      </c>
      <c r="AB533" s="98" t="e">
        <f>#REF!</f>
        <v>#REF!</v>
      </c>
      <c r="AC533" s="98"/>
    </row>
    <row r="534" spans="1:30" s="101" customFormat="1" ht="15" hidden="1" customHeight="1" outlineLevel="2" x14ac:dyDescent="0.35">
      <c r="A534" s="71">
        <f t="shared" si="83"/>
        <v>521</v>
      </c>
      <c r="B534" s="98"/>
      <c r="C534" s="98"/>
      <c r="D534" s="98" t="s">
        <v>3706</v>
      </c>
      <c r="E534" s="163" t="s">
        <v>3189</v>
      </c>
      <c r="F534" s="163"/>
      <c r="G534" s="163"/>
      <c r="H534" s="98"/>
      <c r="I534" s="98"/>
      <c r="J534" s="100"/>
      <c r="K534" s="74"/>
      <c r="L534" s="74"/>
      <c r="M534" s="74"/>
      <c r="N534" s="74"/>
      <c r="O534" s="74"/>
      <c r="P534" s="75"/>
      <c r="Q534" s="75"/>
      <c r="R534" s="75"/>
      <c r="S534" s="75"/>
      <c r="T534" s="76"/>
      <c r="U534" s="76"/>
      <c r="V534" s="76"/>
      <c r="W534" s="76"/>
      <c r="X534" s="98" t="e">
        <f t="shared" si="76"/>
        <v>#VALUE!</v>
      </c>
      <c r="Y534" s="98" t="e">
        <f t="shared" si="79"/>
        <v>#VALUE!</v>
      </c>
      <c r="Z534" s="98"/>
      <c r="AA534" s="98">
        <f t="shared" si="82"/>
        <v>0</v>
      </c>
      <c r="AB534" s="98" t="e">
        <f>#REF!</f>
        <v>#REF!</v>
      </c>
      <c r="AC534" s="98"/>
    </row>
    <row r="535" spans="1:30" s="101" customFormat="1" ht="15" hidden="1" customHeight="1" outlineLevel="2" x14ac:dyDescent="0.35">
      <c r="A535" s="71">
        <f t="shared" si="83"/>
        <v>522</v>
      </c>
      <c r="B535" s="98"/>
      <c r="C535" s="98"/>
      <c r="D535" s="98" t="s">
        <v>3707</v>
      </c>
      <c r="E535" s="163" t="s">
        <v>3190</v>
      </c>
      <c r="F535" s="163"/>
      <c r="G535" s="163"/>
      <c r="H535" s="98"/>
      <c r="I535" s="98"/>
      <c r="J535" s="100"/>
      <c r="K535" s="74"/>
      <c r="L535" s="74"/>
      <c r="M535" s="74"/>
      <c r="N535" s="74"/>
      <c r="O535" s="74"/>
      <c r="P535" s="75"/>
      <c r="Q535" s="75"/>
      <c r="R535" s="75"/>
      <c r="S535" s="75"/>
      <c r="T535" s="76"/>
      <c r="U535" s="76"/>
      <c r="V535" s="76"/>
      <c r="W535" s="76"/>
      <c r="X535" s="98" t="e">
        <f t="shared" si="76"/>
        <v>#VALUE!</v>
      </c>
      <c r="Y535" s="98" t="e">
        <f t="shared" si="79"/>
        <v>#VALUE!</v>
      </c>
      <c r="Z535" s="98"/>
      <c r="AA535" s="98">
        <f t="shared" si="82"/>
        <v>0</v>
      </c>
      <c r="AB535" s="98" t="e">
        <f>AB475</f>
        <v>#REF!</v>
      </c>
      <c r="AC535" s="98"/>
    </row>
    <row r="536" spans="1:30" s="101" customFormat="1" ht="15" hidden="1" customHeight="1" outlineLevel="1" x14ac:dyDescent="0.35">
      <c r="A536" s="71">
        <f t="shared" si="83"/>
        <v>523</v>
      </c>
      <c r="B536" s="98"/>
      <c r="C536" s="98" t="s">
        <v>1310</v>
      </c>
      <c r="D536" s="163" t="s">
        <v>3446</v>
      </c>
      <c r="E536" s="163"/>
      <c r="F536" s="163"/>
      <c r="G536" s="163"/>
      <c r="H536" s="98"/>
      <c r="I536" s="98"/>
      <c r="J536" s="100"/>
      <c r="K536" s="74"/>
      <c r="L536" s="74"/>
      <c r="M536" s="74"/>
      <c r="N536" s="74"/>
      <c r="O536" s="74"/>
      <c r="P536" s="75"/>
      <c r="Q536" s="75"/>
      <c r="R536" s="75"/>
      <c r="S536" s="75"/>
      <c r="T536" s="76"/>
      <c r="U536" s="76"/>
      <c r="V536" s="76"/>
      <c r="W536" s="76"/>
      <c r="X536" s="98" t="e">
        <f t="shared" si="76"/>
        <v>#VALUE!</v>
      </c>
      <c r="Y536" s="98" t="e">
        <f t="shared" si="79"/>
        <v>#VALUE!</v>
      </c>
      <c r="Z536" s="98"/>
      <c r="AA536" s="98">
        <f t="shared" si="82"/>
        <v>0</v>
      </c>
      <c r="AB536" s="98" t="e">
        <f>AB476</f>
        <v>#REF!</v>
      </c>
      <c r="AC536" s="98"/>
    </row>
    <row r="537" spans="1:30" s="101" customFormat="1" ht="15" customHeight="1" x14ac:dyDescent="0.35">
      <c r="A537" s="71">
        <f t="shared" si="83"/>
        <v>524</v>
      </c>
      <c r="B537" s="98"/>
      <c r="C537" s="98"/>
      <c r="D537" s="98"/>
      <c r="E537" s="98"/>
      <c r="F537" s="98"/>
      <c r="G537" s="98"/>
      <c r="H537" s="98"/>
      <c r="I537" s="98"/>
      <c r="J537" s="100"/>
      <c r="K537" s="74"/>
      <c r="L537" s="74"/>
      <c r="M537" s="74"/>
      <c r="N537" s="74"/>
      <c r="O537" s="74"/>
      <c r="P537" s="75"/>
      <c r="Q537" s="75"/>
      <c r="R537" s="75"/>
      <c r="S537" s="75"/>
      <c r="T537" s="76"/>
      <c r="U537" s="76"/>
      <c r="V537" s="76"/>
      <c r="W537" s="76"/>
      <c r="X537" s="98"/>
      <c r="Y537" s="98"/>
      <c r="Z537" s="98"/>
      <c r="AA537" s="98"/>
      <c r="AB537" s="98"/>
      <c r="AC537" s="98"/>
    </row>
    <row r="538" spans="1:30" ht="15" customHeight="1" x14ac:dyDescent="0.35">
      <c r="A538" s="71">
        <f t="shared" si="83"/>
        <v>525</v>
      </c>
      <c r="B538" s="72"/>
      <c r="C538" s="72"/>
      <c r="D538" s="72"/>
      <c r="E538" s="72"/>
      <c r="F538" s="72"/>
      <c r="G538" s="72"/>
      <c r="H538" s="72"/>
      <c r="I538" s="72"/>
      <c r="J538" s="73"/>
      <c r="K538" s="74"/>
      <c r="L538" s="74"/>
      <c r="M538" s="74"/>
      <c r="N538" s="74"/>
      <c r="O538" s="74"/>
      <c r="P538" s="75"/>
      <c r="Q538" s="75"/>
      <c r="R538" s="75"/>
      <c r="S538" s="75"/>
      <c r="T538" s="76"/>
      <c r="U538" s="76"/>
      <c r="V538" s="76"/>
      <c r="W538" s="76"/>
      <c r="X538" s="72"/>
      <c r="Y538" s="72"/>
      <c r="Z538" s="72"/>
      <c r="AA538" s="72"/>
      <c r="AB538" s="72"/>
      <c r="AC538" s="72"/>
      <c r="AD538" s="79"/>
    </row>
    <row r="539" spans="1:30" s="110" customFormat="1" ht="15" customHeight="1" collapsed="1" x14ac:dyDescent="0.35">
      <c r="A539" s="71">
        <f t="shared" si="83"/>
        <v>526</v>
      </c>
      <c r="B539" s="108">
        <v>1.6</v>
      </c>
      <c r="C539" s="143" t="s">
        <v>4301</v>
      </c>
      <c r="D539" s="143"/>
      <c r="E539" s="143"/>
      <c r="F539" s="143"/>
      <c r="G539" s="143"/>
      <c r="H539" s="108"/>
      <c r="I539" s="108"/>
      <c r="J539" s="109"/>
      <c r="K539" s="88" t="e">
        <f>IF(Sheet2!$C$5="COTS/SaaS",Sheet1!#REF!,Sheet1!#REF!)</f>
        <v>#REF!</v>
      </c>
      <c r="L539" s="74"/>
      <c r="M539" s="74"/>
      <c r="N539" s="74"/>
      <c r="O539" s="74"/>
      <c r="P539" s="75" t="e">
        <f>((Sheet2!$C$2*40)*K539)</f>
        <v>#REF!</v>
      </c>
      <c r="Q539" s="75"/>
      <c r="R539" s="75"/>
      <c r="S539" s="75"/>
      <c r="T539" s="76" t="e">
        <f>P539*Sheet2!$C$4</f>
        <v>#REF!</v>
      </c>
      <c r="U539" s="76"/>
      <c r="V539" s="76"/>
      <c r="W539" s="76"/>
      <c r="X539" s="108" t="e">
        <f t="shared" ref="X539:X575" si="84">IF(ISBLANK(P539),IF(ISBLANK(Q539),IF(ISBLANK(R539),IF(ISBLANK(S539),"Error",S539),R539),Q539),P539)/6</f>
        <v>#REF!</v>
      </c>
      <c r="Y539" s="108" t="e">
        <f t="shared" si="79"/>
        <v>#REF!</v>
      </c>
      <c r="Z539" s="108"/>
      <c r="AA539" s="108">
        <f t="shared" ref="AA539:AA575" si="85">IF(ISBLANK(Z539),,WORKDAY(VLOOKUP(Z539,$A$2:$AB$811,26),0))</f>
        <v>0</v>
      </c>
      <c r="AB539" s="108" t="e">
        <f t="shared" ref="AB539:AB575" si="86">AB477</f>
        <v>#REF!</v>
      </c>
      <c r="AC539" s="108"/>
    </row>
    <row r="540" spans="1:30" s="110" customFormat="1" ht="15" hidden="1" customHeight="1" outlineLevel="1" x14ac:dyDescent="0.35">
      <c r="A540" s="71">
        <f t="shared" si="83"/>
        <v>527</v>
      </c>
      <c r="B540" s="108"/>
      <c r="C540" s="108" t="s">
        <v>385</v>
      </c>
      <c r="D540" s="143" t="s">
        <v>3448</v>
      </c>
      <c r="E540" s="143"/>
      <c r="F540" s="143"/>
      <c r="G540" s="143"/>
      <c r="H540" s="108"/>
      <c r="I540" s="108"/>
      <c r="J540" s="109"/>
      <c r="K540" s="74"/>
      <c r="L540" s="74"/>
      <c r="M540" s="74"/>
      <c r="N540" s="74"/>
      <c r="O540" s="74"/>
      <c r="P540" s="75"/>
      <c r="Q540" s="75"/>
      <c r="R540" s="75"/>
      <c r="S540" s="75"/>
      <c r="T540" s="76"/>
      <c r="U540" s="76"/>
      <c r="V540" s="76"/>
      <c r="W540" s="76"/>
      <c r="X540" s="108" t="e">
        <f t="shared" si="84"/>
        <v>#VALUE!</v>
      </c>
      <c r="Y540" s="108" t="e">
        <f t="shared" si="79"/>
        <v>#VALUE!</v>
      </c>
      <c r="Z540" s="108"/>
      <c r="AA540" s="108">
        <f t="shared" si="85"/>
        <v>0</v>
      </c>
      <c r="AB540" s="108" t="e">
        <f t="shared" si="86"/>
        <v>#REF!</v>
      </c>
      <c r="AC540" s="108"/>
    </row>
    <row r="541" spans="1:30" s="110" customFormat="1" ht="15" hidden="1" customHeight="1" outlineLevel="1" x14ac:dyDescent="0.35">
      <c r="A541" s="71">
        <f t="shared" si="83"/>
        <v>528</v>
      </c>
      <c r="B541" s="108"/>
      <c r="C541" s="108"/>
      <c r="D541" s="108" t="s">
        <v>2548</v>
      </c>
      <c r="E541" s="143" t="s">
        <v>3449</v>
      </c>
      <c r="F541" s="143"/>
      <c r="G541" s="143"/>
      <c r="H541" s="108"/>
      <c r="I541" s="108"/>
      <c r="J541" s="109"/>
      <c r="K541" s="74"/>
      <c r="L541" s="74"/>
      <c r="M541" s="74"/>
      <c r="N541" s="74"/>
      <c r="O541" s="74"/>
      <c r="P541" s="75"/>
      <c r="Q541" s="75"/>
      <c r="R541" s="75"/>
      <c r="S541" s="75"/>
      <c r="T541" s="76"/>
      <c r="U541" s="76"/>
      <c r="V541" s="76"/>
      <c r="W541" s="76"/>
      <c r="X541" s="108" t="e">
        <f t="shared" si="84"/>
        <v>#VALUE!</v>
      </c>
      <c r="Y541" s="108" t="e">
        <f t="shared" si="79"/>
        <v>#VALUE!</v>
      </c>
      <c r="Z541" s="108"/>
      <c r="AA541" s="108">
        <f t="shared" si="85"/>
        <v>0</v>
      </c>
      <c r="AB541" s="108" t="e">
        <f t="shared" si="86"/>
        <v>#REF!</v>
      </c>
      <c r="AC541" s="108"/>
    </row>
    <row r="542" spans="1:30" s="110" customFormat="1" ht="15" hidden="1" customHeight="1" outlineLevel="2" x14ac:dyDescent="0.35">
      <c r="A542" s="71">
        <f t="shared" si="83"/>
        <v>529</v>
      </c>
      <c r="B542" s="108"/>
      <c r="C542" s="108"/>
      <c r="D542" s="108"/>
      <c r="E542" s="108" t="s">
        <v>2550</v>
      </c>
      <c r="F542" s="143" t="s">
        <v>3191</v>
      </c>
      <c r="G542" s="143"/>
      <c r="H542" s="108"/>
      <c r="I542" s="108" t="s">
        <v>1208</v>
      </c>
      <c r="J542" s="109"/>
      <c r="K542" s="74"/>
      <c r="L542" s="74"/>
      <c r="M542" s="74"/>
      <c r="N542" s="74"/>
      <c r="O542" s="74"/>
      <c r="P542" s="75"/>
      <c r="Q542" s="75"/>
      <c r="R542" s="75"/>
      <c r="S542" s="75"/>
      <c r="T542" s="76"/>
      <c r="U542" s="76"/>
      <c r="V542" s="76"/>
      <c r="W542" s="76"/>
      <c r="X542" s="108" t="e">
        <f t="shared" si="84"/>
        <v>#VALUE!</v>
      </c>
      <c r="Y542" s="108" t="e">
        <f t="shared" si="79"/>
        <v>#VALUE!</v>
      </c>
      <c r="Z542" s="108"/>
      <c r="AA542" s="108">
        <f t="shared" si="85"/>
        <v>0</v>
      </c>
      <c r="AB542" s="108" t="e">
        <f t="shared" si="86"/>
        <v>#REF!</v>
      </c>
      <c r="AC542" s="108"/>
    </row>
    <row r="543" spans="1:30" s="110" customFormat="1" ht="15" hidden="1" customHeight="1" outlineLevel="2" x14ac:dyDescent="0.35">
      <c r="A543" s="71">
        <f t="shared" si="83"/>
        <v>530</v>
      </c>
      <c r="B543" s="108"/>
      <c r="C543" s="108"/>
      <c r="D543" s="108"/>
      <c r="E543" s="108" t="s">
        <v>2552</v>
      </c>
      <c r="F543" s="143" t="s">
        <v>3192</v>
      </c>
      <c r="G543" s="143"/>
      <c r="H543" s="108"/>
      <c r="I543" s="108" t="s">
        <v>1209</v>
      </c>
      <c r="J543" s="109"/>
      <c r="K543" s="74"/>
      <c r="L543" s="74"/>
      <c r="M543" s="74"/>
      <c r="N543" s="74"/>
      <c r="O543" s="74"/>
      <c r="P543" s="75"/>
      <c r="Q543" s="75"/>
      <c r="R543" s="75"/>
      <c r="S543" s="75"/>
      <c r="T543" s="76"/>
      <c r="U543" s="76"/>
      <c r="V543" s="76"/>
      <c r="W543" s="76"/>
      <c r="X543" s="108" t="e">
        <f t="shared" si="84"/>
        <v>#VALUE!</v>
      </c>
      <c r="Y543" s="108" t="e">
        <f t="shared" si="79"/>
        <v>#VALUE!</v>
      </c>
      <c r="Z543" s="108"/>
      <c r="AA543" s="108">
        <f t="shared" si="85"/>
        <v>0</v>
      </c>
      <c r="AB543" s="108" t="e">
        <f t="shared" si="86"/>
        <v>#REF!</v>
      </c>
      <c r="AC543" s="108"/>
    </row>
    <row r="544" spans="1:30" s="110" customFormat="1" ht="15" hidden="1" customHeight="1" outlineLevel="2" x14ac:dyDescent="0.35">
      <c r="A544" s="71">
        <f t="shared" si="83"/>
        <v>531</v>
      </c>
      <c r="B544" s="108"/>
      <c r="C544" s="108"/>
      <c r="D544" s="108"/>
      <c r="E544" s="108" t="s">
        <v>2554</v>
      </c>
      <c r="F544" s="143" t="s">
        <v>3193</v>
      </c>
      <c r="G544" s="143"/>
      <c r="H544" s="108"/>
      <c r="I544" s="108" t="s">
        <v>1210</v>
      </c>
      <c r="J544" s="109"/>
      <c r="K544" s="74"/>
      <c r="L544" s="74"/>
      <c r="M544" s="74"/>
      <c r="N544" s="74"/>
      <c r="O544" s="74"/>
      <c r="P544" s="75"/>
      <c r="Q544" s="75"/>
      <c r="R544" s="75"/>
      <c r="S544" s="75"/>
      <c r="T544" s="76"/>
      <c r="U544" s="76"/>
      <c r="V544" s="76"/>
      <c r="W544" s="76"/>
      <c r="X544" s="108" t="e">
        <f t="shared" si="84"/>
        <v>#VALUE!</v>
      </c>
      <c r="Y544" s="108" t="e">
        <f t="shared" si="79"/>
        <v>#VALUE!</v>
      </c>
      <c r="Z544" s="108"/>
      <c r="AA544" s="108">
        <f t="shared" si="85"/>
        <v>0</v>
      </c>
      <c r="AB544" s="108" t="e">
        <f t="shared" si="86"/>
        <v>#REF!</v>
      </c>
      <c r="AC544" s="108"/>
    </row>
    <row r="545" spans="1:29" s="110" customFormat="1" ht="15" hidden="1" customHeight="1" outlineLevel="2" x14ac:dyDescent="0.35">
      <c r="A545" s="71">
        <f t="shared" si="83"/>
        <v>532</v>
      </c>
      <c r="B545" s="108"/>
      <c r="C545" s="108"/>
      <c r="D545" s="108"/>
      <c r="E545" s="108" t="s">
        <v>2555</v>
      </c>
      <c r="F545" s="143" t="s">
        <v>3194</v>
      </c>
      <c r="G545" s="143"/>
      <c r="H545" s="108"/>
      <c r="I545" s="108" t="s">
        <v>1208</v>
      </c>
      <c r="J545" s="109"/>
      <c r="K545" s="74"/>
      <c r="L545" s="74"/>
      <c r="M545" s="74"/>
      <c r="N545" s="74"/>
      <c r="O545" s="74"/>
      <c r="P545" s="75"/>
      <c r="Q545" s="75"/>
      <c r="R545" s="75"/>
      <c r="S545" s="75"/>
      <c r="T545" s="76"/>
      <c r="U545" s="76"/>
      <c r="V545" s="76"/>
      <c r="W545" s="76"/>
      <c r="X545" s="108" t="e">
        <f t="shared" si="84"/>
        <v>#VALUE!</v>
      </c>
      <c r="Y545" s="108" t="e">
        <f t="shared" si="79"/>
        <v>#VALUE!</v>
      </c>
      <c r="Z545" s="108"/>
      <c r="AA545" s="108">
        <f t="shared" si="85"/>
        <v>0</v>
      </c>
      <c r="AB545" s="108" t="e">
        <f t="shared" si="86"/>
        <v>#REF!</v>
      </c>
      <c r="AC545" s="108"/>
    </row>
    <row r="546" spans="1:29" s="110" customFormat="1" ht="15" hidden="1" customHeight="1" outlineLevel="2" x14ac:dyDescent="0.35">
      <c r="A546" s="71">
        <f t="shared" si="83"/>
        <v>533</v>
      </c>
      <c r="B546" s="108"/>
      <c r="C546" s="108"/>
      <c r="D546" s="108"/>
      <c r="E546" s="108" t="s">
        <v>2556</v>
      </c>
      <c r="F546" s="143" t="s">
        <v>3195</v>
      </c>
      <c r="G546" s="143"/>
      <c r="H546" s="108"/>
      <c r="I546" s="108" t="s">
        <v>1211</v>
      </c>
      <c r="J546" s="109"/>
      <c r="K546" s="74"/>
      <c r="L546" s="74"/>
      <c r="M546" s="74"/>
      <c r="N546" s="74"/>
      <c r="O546" s="74"/>
      <c r="P546" s="75"/>
      <c r="Q546" s="75"/>
      <c r="R546" s="75"/>
      <c r="S546" s="75"/>
      <c r="T546" s="76"/>
      <c r="U546" s="76"/>
      <c r="V546" s="76"/>
      <c r="W546" s="76"/>
      <c r="X546" s="108" t="e">
        <f t="shared" si="84"/>
        <v>#VALUE!</v>
      </c>
      <c r="Y546" s="108" t="e">
        <f t="shared" si="79"/>
        <v>#VALUE!</v>
      </c>
      <c r="Z546" s="108"/>
      <c r="AA546" s="108">
        <f t="shared" si="85"/>
        <v>0</v>
      </c>
      <c r="AB546" s="108" t="e">
        <f t="shared" si="86"/>
        <v>#REF!</v>
      </c>
      <c r="AC546" s="108"/>
    </row>
    <row r="547" spans="1:29" s="110" customFormat="1" ht="15" hidden="1" customHeight="1" outlineLevel="2" x14ac:dyDescent="0.35">
      <c r="A547" s="71">
        <f t="shared" si="83"/>
        <v>534</v>
      </c>
      <c r="B547" s="108"/>
      <c r="C547" s="108"/>
      <c r="D547" s="108"/>
      <c r="E547" s="108" t="s">
        <v>2558</v>
      </c>
      <c r="F547" s="143" t="s">
        <v>3196</v>
      </c>
      <c r="G547" s="143"/>
      <c r="H547" s="108"/>
      <c r="I547" s="108" t="s">
        <v>1212</v>
      </c>
      <c r="J547" s="109"/>
      <c r="K547" s="74"/>
      <c r="L547" s="74"/>
      <c r="M547" s="74"/>
      <c r="N547" s="74"/>
      <c r="O547" s="74"/>
      <c r="P547" s="75"/>
      <c r="Q547" s="75"/>
      <c r="R547" s="75"/>
      <c r="S547" s="75"/>
      <c r="T547" s="76"/>
      <c r="U547" s="76"/>
      <c r="V547" s="76"/>
      <c r="W547" s="76"/>
      <c r="X547" s="108" t="e">
        <f t="shared" si="84"/>
        <v>#VALUE!</v>
      </c>
      <c r="Y547" s="108" t="e">
        <f t="shared" si="79"/>
        <v>#VALUE!</v>
      </c>
      <c r="Z547" s="108"/>
      <c r="AA547" s="108">
        <f t="shared" si="85"/>
        <v>0</v>
      </c>
      <c r="AB547" s="108" t="e">
        <f t="shared" si="86"/>
        <v>#REF!</v>
      </c>
      <c r="AC547" s="108"/>
    </row>
    <row r="548" spans="1:29" s="110" customFormat="1" ht="15" hidden="1" customHeight="1" outlineLevel="2" x14ac:dyDescent="0.35">
      <c r="A548" s="71">
        <f t="shared" si="83"/>
        <v>535</v>
      </c>
      <c r="B548" s="108"/>
      <c r="C548" s="108"/>
      <c r="D548" s="108"/>
      <c r="E548" s="108" t="s">
        <v>2559</v>
      </c>
      <c r="F548" s="143" t="s">
        <v>3197</v>
      </c>
      <c r="G548" s="143"/>
      <c r="H548" s="108"/>
      <c r="I548" s="108" t="s">
        <v>1171</v>
      </c>
      <c r="J548" s="109"/>
      <c r="K548" s="74"/>
      <c r="L548" s="74"/>
      <c r="M548" s="74"/>
      <c r="N548" s="74"/>
      <c r="O548" s="74"/>
      <c r="P548" s="75"/>
      <c r="Q548" s="75"/>
      <c r="R548" s="75"/>
      <c r="S548" s="75"/>
      <c r="T548" s="76"/>
      <c r="U548" s="76"/>
      <c r="V548" s="76"/>
      <c r="W548" s="76"/>
      <c r="X548" s="108" t="e">
        <f t="shared" si="84"/>
        <v>#VALUE!</v>
      </c>
      <c r="Y548" s="108" t="e">
        <f t="shared" si="79"/>
        <v>#VALUE!</v>
      </c>
      <c r="Z548" s="108"/>
      <c r="AA548" s="108">
        <f t="shared" si="85"/>
        <v>0</v>
      </c>
      <c r="AB548" s="108" t="e">
        <f t="shared" si="86"/>
        <v>#REF!</v>
      </c>
      <c r="AC548" s="108"/>
    </row>
    <row r="549" spans="1:29" s="110" customFormat="1" ht="15" hidden="1" customHeight="1" outlineLevel="1" x14ac:dyDescent="0.35">
      <c r="A549" s="71">
        <f t="shared" si="83"/>
        <v>536</v>
      </c>
      <c r="B549" s="108"/>
      <c r="C549" s="108"/>
      <c r="D549" s="108" t="s">
        <v>2566</v>
      </c>
      <c r="E549" s="143" t="s">
        <v>3452</v>
      </c>
      <c r="F549" s="143"/>
      <c r="G549" s="143"/>
      <c r="H549" s="108"/>
      <c r="I549" s="108"/>
      <c r="J549" s="109"/>
      <c r="K549" s="74"/>
      <c r="L549" s="74"/>
      <c r="M549" s="74"/>
      <c r="N549" s="74"/>
      <c r="O549" s="74"/>
      <c r="P549" s="75"/>
      <c r="Q549" s="75"/>
      <c r="R549" s="75"/>
      <c r="S549" s="75"/>
      <c r="T549" s="76"/>
      <c r="U549" s="76"/>
      <c r="V549" s="76"/>
      <c r="W549" s="76"/>
      <c r="X549" s="108" t="e">
        <f t="shared" si="84"/>
        <v>#VALUE!</v>
      </c>
      <c r="Y549" s="108" t="e">
        <f t="shared" si="79"/>
        <v>#VALUE!</v>
      </c>
      <c r="Z549" s="108"/>
      <c r="AA549" s="108">
        <f t="shared" si="85"/>
        <v>0</v>
      </c>
      <c r="AB549" s="108" t="e">
        <f t="shared" si="86"/>
        <v>#REF!</v>
      </c>
      <c r="AC549" s="108"/>
    </row>
    <row r="550" spans="1:29" s="110" customFormat="1" ht="15" hidden="1" customHeight="1" outlineLevel="1" x14ac:dyDescent="0.35">
      <c r="A550" s="71">
        <f t="shared" si="83"/>
        <v>537</v>
      </c>
      <c r="B550" s="108"/>
      <c r="C550" s="108"/>
      <c r="D550" s="108" t="s">
        <v>2590</v>
      </c>
      <c r="E550" s="143" t="s">
        <v>3450</v>
      </c>
      <c r="F550" s="143"/>
      <c r="G550" s="143"/>
      <c r="H550" s="108"/>
      <c r="I550" s="108" t="s">
        <v>1250</v>
      </c>
      <c r="J550" s="109"/>
      <c r="K550" s="74"/>
      <c r="L550" s="74"/>
      <c r="M550" s="74"/>
      <c r="N550" s="74"/>
      <c r="O550" s="74"/>
      <c r="P550" s="75"/>
      <c r="Q550" s="75"/>
      <c r="R550" s="75"/>
      <c r="S550" s="75"/>
      <c r="T550" s="76"/>
      <c r="U550" s="76"/>
      <c r="V550" s="76"/>
      <c r="W550" s="76"/>
      <c r="X550" s="108" t="e">
        <f t="shared" si="84"/>
        <v>#VALUE!</v>
      </c>
      <c r="Y550" s="108" t="e">
        <f t="shared" si="79"/>
        <v>#VALUE!</v>
      </c>
      <c r="Z550" s="108"/>
      <c r="AA550" s="108">
        <f t="shared" si="85"/>
        <v>0</v>
      </c>
      <c r="AB550" s="108" t="e">
        <f t="shared" si="86"/>
        <v>#REF!</v>
      </c>
      <c r="AC550" s="108"/>
    </row>
    <row r="551" spans="1:29" s="110" customFormat="1" ht="15" hidden="1" customHeight="1" outlineLevel="1" x14ac:dyDescent="0.35">
      <c r="A551" s="71">
        <f t="shared" si="83"/>
        <v>538</v>
      </c>
      <c r="B551" s="108"/>
      <c r="C551" s="108"/>
      <c r="D551" s="108" t="s">
        <v>2602</v>
      </c>
      <c r="E551" s="143" t="s">
        <v>3451</v>
      </c>
      <c r="F551" s="143"/>
      <c r="G551" s="143"/>
      <c r="H551" s="108"/>
      <c r="I551" s="108"/>
      <c r="J551" s="109"/>
      <c r="K551" s="74"/>
      <c r="L551" s="74"/>
      <c r="M551" s="74"/>
      <c r="N551" s="74"/>
      <c r="O551" s="74"/>
      <c r="P551" s="75"/>
      <c r="Q551" s="75"/>
      <c r="R551" s="75"/>
      <c r="S551" s="75"/>
      <c r="T551" s="76"/>
      <c r="U551" s="76"/>
      <c r="V551" s="76"/>
      <c r="W551" s="76"/>
      <c r="X551" s="108" t="e">
        <f t="shared" si="84"/>
        <v>#VALUE!</v>
      </c>
      <c r="Y551" s="108" t="e">
        <f t="shared" ref="Y551:Y585" si="87">ROUNDUP(X551,1)</f>
        <v>#VALUE!</v>
      </c>
      <c r="Z551" s="108"/>
      <c r="AA551" s="108">
        <f t="shared" si="85"/>
        <v>0</v>
      </c>
      <c r="AB551" s="108" t="e">
        <f t="shared" si="86"/>
        <v>#REF!</v>
      </c>
      <c r="AC551" s="108"/>
    </row>
    <row r="552" spans="1:29" s="110" customFormat="1" ht="15" hidden="1" customHeight="1" outlineLevel="2" x14ac:dyDescent="0.35">
      <c r="A552" s="71">
        <f t="shared" si="83"/>
        <v>539</v>
      </c>
      <c r="B552" s="108"/>
      <c r="C552" s="108"/>
      <c r="D552" s="108"/>
      <c r="E552" s="108" t="s">
        <v>3709</v>
      </c>
      <c r="F552" s="143" t="s">
        <v>3198</v>
      </c>
      <c r="G552" s="143"/>
      <c r="H552" s="108"/>
      <c r="I552" s="108" t="s">
        <v>1213</v>
      </c>
      <c r="J552" s="109"/>
      <c r="K552" s="74"/>
      <c r="L552" s="74"/>
      <c r="M552" s="74"/>
      <c r="N552" s="74"/>
      <c r="O552" s="74"/>
      <c r="P552" s="75"/>
      <c r="Q552" s="75"/>
      <c r="R552" s="75"/>
      <c r="S552" s="75"/>
      <c r="T552" s="76"/>
      <c r="U552" s="76"/>
      <c r="V552" s="76"/>
      <c r="W552" s="76"/>
      <c r="X552" s="108" t="e">
        <f t="shared" si="84"/>
        <v>#VALUE!</v>
      </c>
      <c r="Y552" s="108" t="e">
        <f t="shared" si="87"/>
        <v>#VALUE!</v>
      </c>
      <c r="Z552" s="108"/>
      <c r="AA552" s="108">
        <f t="shared" si="85"/>
        <v>0</v>
      </c>
      <c r="AB552" s="108" t="e">
        <f t="shared" si="86"/>
        <v>#REF!</v>
      </c>
      <c r="AC552" s="108"/>
    </row>
    <row r="553" spans="1:29" s="110" customFormat="1" ht="15" hidden="1" customHeight="1" outlineLevel="2" x14ac:dyDescent="0.35">
      <c r="A553" s="71">
        <f t="shared" si="83"/>
        <v>540</v>
      </c>
      <c r="B553" s="108"/>
      <c r="C553" s="108"/>
      <c r="D553" s="108"/>
      <c r="E553" s="108" t="s">
        <v>3710</v>
      </c>
      <c r="F553" s="143" t="s">
        <v>3199</v>
      </c>
      <c r="G553" s="143"/>
      <c r="H553" s="108"/>
      <c r="I553" s="108" t="s">
        <v>1214</v>
      </c>
      <c r="J553" s="109"/>
      <c r="K553" s="74"/>
      <c r="L553" s="74"/>
      <c r="M553" s="74"/>
      <c r="N553" s="74"/>
      <c r="O553" s="74"/>
      <c r="P553" s="75"/>
      <c r="Q553" s="75"/>
      <c r="R553" s="75"/>
      <c r="S553" s="75"/>
      <c r="T553" s="76"/>
      <c r="U553" s="76"/>
      <c r="V553" s="76"/>
      <c r="W553" s="76"/>
      <c r="X553" s="108" t="e">
        <f t="shared" si="84"/>
        <v>#VALUE!</v>
      </c>
      <c r="Y553" s="108" t="e">
        <f t="shared" si="87"/>
        <v>#VALUE!</v>
      </c>
      <c r="Z553" s="108"/>
      <c r="AA553" s="108">
        <f t="shared" si="85"/>
        <v>0</v>
      </c>
      <c r="AB553" s="108" t="e">
        <f t="shared" si="86"/>
        <v>#REF!</v>
      </c>
      <c r="AC553" s="108"/>
    </row>
    <row r="554" spans="1:29" s="110" customFormat="1" ht="15" hidden="1" customHeight="1" outlineLevel="2" x14ac:dyDescent="0.35">
      <c r="A554" s="71">
        <f t="shared" si="83"/>
        <v>541</v>
      </c>
      <c r="B554" s="108"/>
      <c r="C554" s="108"/>
      <c r="D554" s="108"/>
      <c r="E554" s="108" t="s">
        <v>3711</v>
      </c>
      <c r="F554" s="143" t="s">
        <v>3200</v>
      </c>
      <c r="G554" s="143"/>
      <c r="H554" s="108"/>
      <c r="I554" s="108" t="s">
        <v>1214</v>
      </c>
      <c r="J554" s="109"/>
      <c r="K554" s="74"/>
      <c r="L554" s="74"/>
      <c r="M554" s="74"/>
      <c r="N554" s="74"/>
      <c r="O554" s="74"/>
      <c r="P554" s="75"/>
      <c r="Q554" s="75"/>
      <c r="R554" s="75"/>
      <c r="S554" s="75"/>
      <c r="T554" s="76"/>
      <c r="U554" s="76"/>
      <c r="V554" s="76"/>
      <c r="W554" s="76"/>
      <c r="X554" s="108" t="e">
        <f t="shared" si="84"/>
        <v>#VALUE!</v>
      </c>
      <c r="Y554" s="108" t="e">
        <f t="shared" si="87"/>
        <v>#VALUE!</v>
      </c>
      <c r="Z554" s="108"/>
      <c r="AA554" s="108">
        <f t="shared" si="85"/>
        <v>0</v>
      </c>
      <c r="AB554" s="108" t="e">
        <f t="shared" si="86"/>
        <v>#REF!</v>
      </c>
      <c r="AC554" s="108"/>
    </row>
    <row r="555" spans="1:29" s="110" customFormat="1" ht="15" hidden="1" customHeight="1" outlineLevel="2" x14ac:dyDescent="0.35">
      <c r="A555" s="71">
        <f t="shared" si="83"/>
        <v>542</v>
      </c>
      <c r="B555" s="108"/>
      <c r="C555" s="108"/>
      <c r="D555" s="108"/>
      <c r="E555" s="108" t="s">
        <v>3712</v>
      </c>
      <c r="F555" s="143" t="s">
        <v>3201</v>
      </c>
      <c r="G555" s="143"/>
      <c r="H555" s="108"/>
      <c r="I555" s="108" t="s">
        <v>1215</v>
      </c>
      <c r="J555" s="109"/>
      <c r="K555" s="74"/>
      <c r="L555" s="74"/>
      <c r="M555" s="74"/>
      <c r="N555" s="74"/>
      <c r="O555" s="74"/>
      <c r="P555" s="75"/>
      <c r="Q555" s="75"/>
      <c r="R555" s="75"/>
      <c r="S555" s="75"/>
      <c r="T555" s="76"/>
      <c r="U555" s="76"/>
      <c r="V555" s="76"/>
      <c r="W555" s="76"/>
      <c r="X555" s="108" t="e">
        <f t="shared" si="84"/>
        <v>#VALUE!</v>
      </c>
      <c r="Y555" s="108" t="e">
        <f t="shared" si="87"/>
        <v>#VALUE!</v>
      </c>
      <c r="Z555" s="108"/>
      <c r="AA555" s="108">
        <f t="shared" si="85"/>
        <v>0</v>
      </c>
      <c r="AB555" s="108" t="e">
        <f t="shared" si="86"/>
        <v>#REF!</v>
      </c>
      <c r="AC555" s="108"/>
    </row>
    <row r="556" spans="1:29" s="110" customFormat="1" ht="15" hidden="1" customHeight="1" outlineLevel="1" x14ac:dyDescent="0.35">
      <c r="A556" s="71">
        <f t="shared" si="83"/>
        <v>543</v>
      </c>
      <c r="B556" s="108"/>
      <c r="C556" s="108"/>
      <c r="D556" s="108" t="s">
        <v>2604</v>
      </c>
      <c r="E556" s="143" t="s">
        <v>3520</v>
      </c>
      <c r="F556" s="143"/>
      <c r="G556" s="143"/>
      <c r="H556" s="108"/>
      <c r="I556" s="108" t="s">
        <v>1211</v>
      </c>
      <c r="J556" s="109"/>
      <c r="K556" s="74"/>
      <c r="L556" s="74"/>
      <c r="M556" s="74"/>
      <c r="N556" s="74"/>
      <c r="O556" s="74"/>
      <c r="P556" s="75"/>
      <c r="Q556" s="75"/>
      <c r="R556" s="75"/>
      <c r="S556" s="75"/>
      <c r="T556" s="76"/>
      <c r="U556" s="76"/>
      <c r="V556" s="76"/>
      <c r="W556" s="76"/>
      <c r="X556" s="108" t="e">
        <f t="shared" si="84"/>
        <v>#VALUE!</v>
      </c>
      <c r="Y556" s="108" t="e">
        <f t="shared" si="87"/>
        <v>#VALUE!</v>
      </c>
      <c r="Z556" s="108"/>
      <c r="AA556" s="108">
        <f t="shared" si="85"/>
        <v>0</v>
      </c>
      <c r="AB556" s="108" t="e">
        <f t="shared" si="86"/>
        <v>#REF!</v>
      </c>
      <c r="AC556" s="108"/>
    </row>
    <row r="557" spans="1:29" s="110" customFormat="1" ht="15" hidden="1" customHeight="1" outlineLevel="1" x14ac:dyDescent="0.35">
      <c r="A557" s="71">
        <f t="shared" si="83"/>
        <v>544</v>
      </c>
      <c r="B557" s="108"/>
      <c r="C557" s="108"/>
      <c r="D557" s="108" t="s">
        <v>2606</v>
      </c>
      <c r="E557" s="143" t="s">
        <v>3521</v>
      </c>
      <c r="F557" s="143"/>
      <c r="G557" s="143"/>
      <c r="H557" s="108"/>
      <c r="I557" s="108"/>
      <c r="J557" s="109"/>
      <c r="K557" s="74"/>
      <c r="L557" s="74"/>
      <c r="M557" s="74"/>
      <c r="N557" s="74"/>
      <c r="O557" s="74"/>
      <c r="P557" s="75"/>
      <c r="Q557" s="75"/>
      <c r="R557" s="75"/>
      <c r="S557" s="75"/>
      <c r="T557" s="76"/>
      <c r="U557" s="76"/>
      <c r="V557" s="76"/>
      <c r="W557" s="76"/>
      <c r="X557" s="108" t="e">
        <f t="shared" si="84"/>
        <v>#VALUE!</v>
      </c>
      <c r="Y557" s="108" t="e">
        <f t="shared" si="87"/>
        <v>#VALUE!</v>
      </c>
      <c r="Z557" s="108"/>
      <c r="AA557" s="108">
        <f t="shared" si="85"/>
        <v>0</v>
      </c>
      <c r="AB557" s="108" t="e">
        <f t="shared" si="86"/>
        <v>#REF!</v>
      </c>
      <c r="AC557" s="108"/>
    </row>
    <row r="558" spans="1:29" s="110" customFormat="1" ht="15" hidden="1" customHeight="1" outlineLevel="1" x14ac:dyDescent="0.35">
      <c r="A558" s="71">
        <f t="shared" si="83"/>
        <v>545</v>
      </c>
      <c r="B558" s="108"/>
      <c r="C558" s="108" t="s">
        <v>386</v>
      </c>
      <c r="D558" s="143" t="s">
        <v>3584</v>
      </c>
      <c r="E558" s="143"/>
      <c r="F558" s="143"/>
      <c r="G558" s="143"/>
      <c r="H558" s="108"/>
      <c r="I558" s="108"/>
      <c r="J558" s="109"/>
      <c r="K558" s="74"/>
      <c r="L558" s="74"/>
      <c r="M558" s="74"/>
      <c r="N558" s="74"/>
      <c r="O558" s="74"/>
      <c r="P558" s="75"/>
      <c r="Q558" s="75"/>
      <c r="R558" s="75"/>
      <c r="S558" s="75"/>
      <c r="T558" s="76"/>
      <c r="U558" s="76"/>
      <c r="V558" s="76"/>
      <c r="W558" s="76"/>
      <c r="X558" s="108" t="e">
        <f t="shared" si="84"/>
        <v>#VALUE!</v>
      </c>
      <c r="Y558" s="108" t="e">
        <f t="shared" si="87"/>
        <v>#VALUE!</v>
      </c>
      <c r="Z558" s="108"/>
      <c r="AA558" s="108">
        <f t="shared" si="85"/>
        <v>0</v>
      </c>
      <c r="AB558" s="108" t="e">
        <f t="shared" si="86"/>
        <v>#REF!</v>
      </c>
      <c r="AC558" s="108"/>
    </row>
    <row r="559" spans="1:29" s="110" customFormat="1" ht="15" hidden="1" customHeight="1" outlineLevel="1" x14ac:dyDescent="0.35">
      <c r="A559" s="71">
        <f t="shared" si="83"/>
        <v>546</v>
      </c>
      <c r="B559" s="108"/>
      <c r="C559" s="108"/>
      <c r="D559" s="108" t="s">
        <v>2612</v>
      </c>
      <c r="E559" s="143" t="s">
        <v>3522</v>
      </c>
      <c r="F559" s="143"/>
      <c r="G559" s="143"/>
      <c r="H559" s="108"/>
      <c r="I559" s="108"/>
      <c r="J559" s="109"/>
      <c r="K559" s="74"/>
      <c r="L559" s="74"/>
      <c r="M559" s="74"/>
      <c r="N559" s="74"/>
      <c r="O559" s="74"/>
      <c r="P559" s="75"/>
      <c r="Q559" s="75"/>
      <c r="R559" s="75"/>
      <c r="S559" s="75"/>
      <c r="T559" s="76"/>
      <c r="U559" s="76"/>
      <c r="V559" s="76"/>
      <c r="W559" s="76"/>
      <c r="X559" s="108" t="e">
        <f t="shared" si="84"/>
        <v>#VALUE!</v>
      </c>
      <c r="Y559" s="108" t="e">
        <f t="shared" si="87"/>
        <v>#VALUE!</v>
      </c>
      <c r="Z559" s="108"/>
      <c r="AA559" s="108">
        <f t="shared" si="85"/>
        <v>0</v>
      </c>
      <c r="AB559" s="108" t="e">
        <f t="shared" si="86"/>
        <v>#REF!</v>
      </c>
      <c r="AC559" s="108"/>
    </row>
    <row r="560" spans="1:29" s="110" customFormat="1" ht="15" hidden="1" customHeight="1" outlineLevel="2" x14ac:dyDescent="0.35">
      <c r="A560" s="71">
        <f t="shared" si="83"/>
        <v>547</v>
      </c>
      <c r="B560" s="108"/>
      <c r="C560" s="108"/>
      <c r="D560" s="108"/>
      <c r="E560" s="108" t="s">
        <v>2612</v>
      </c>
      <c r="F560" s="143" t="s">
        <v>3191</v>
      </c>
      <c r="G560" s="143"/>
      <c r="H560" s="108"/>
      <c r="I560" s="108" t="s">
        <v>1216</v>
      </c>
      <c r="J560" s="109"/>
      <c r="K560" s="74"/>
      <c r="L560" s="74"/>
      <c r="M560" s="74"/>
      <c r="N560" s="74"/>
      <c r="O560" s="74"/>
      <c r="P560" s="75"/>
      <c r="Q560" s="75"/>
      <c r="R560" s="75"/>
      <c r="S560" s="75"/>
      <c r="T560" s="76"/>
      <c r="U560" s="76"/>
      <c r="V560" s="76"/>
      <c r="W560" s="76"/>
      <c r="X560" s="108" t="e">
        <f t="shared" si="84"/>
        <v>#VALUE!</v>
      </c>
      <c r="Y560" s="108" t="e">
        <f t="shared" si="87"/>
        <v>#VALUE!</v>
      </c>
      <c r="Z560" s="108"/>
      <c r="AA560" s="108">
        <f t="shared" si="85"/>
        <v>0</v>
      </c>
      <c r="AB560" s="108">
        <f t="shared" si="86"/>
        <v>0</v>
      </c>
      <c r="AC560" s="108"/>
    </row>
    <row r="561" spans="1:29" s="110" customFormat="1" ht="15" hidden="1" customHeight="1" outlineLevel="2" x14ac:dyDescent="0.35">
      <c r="A561" s="71">
        <f t="shared" si="83"/>
        <v>548</v>
      </c>
      <c r="B561" s="108"/>
      <c r="C561" s="108"/>
      <c r="D561" s="108"/>
      <c r="E561" s="108" t="s">
        <v>2625</v>
      </c>
      <c r="F561" s="143" t="s">
        <v>3192</v>
      </c>
      <c r="G561" s="143"/>
      <c r="H561" s="108"/>
      <c r="I561" s="108" t="s">
        <v>1217</v>
      </c>
      <c r="J561" s="109"/>
      <c r="K561" s="74"/>
      <c r="L561" s="74"/>
      <c r="M561" s="74"/>
      <c r="N561" s="74"/>
      <c r="O561" s="74"/>
      <c r="P561" s="75"/>
      <c r="Q561" s="75"/>
      <c r="R561" s="75"/>
      <c r="S561" s="75"/>
      <c r="T561" s="76"/>
      <c r="U561" s="76"/>
      <c r="V561" s="76"/>
      <c r="W561" s="76"/>
      <c r="X561" s="108" t="e">
        <f t="shared" si="84"/>
        <v>#VALUE!</v>
      </c>
      <c r="Y561" s="108" t="e">
        <f t="shared" si="87"/>
        <v>#VALUE!</v>
      </c>
      <c r="Z561" s="108"/>
      <c r="AA561" s="108">
        <f t="shared" si="85"/>
        <v>0</v>
      </c>
      <c r="AB561" s="108">
        <f t="shared" si="86"/>
        <v>0</v>
      </c>
      <c r="AC561" s="108"/>
    </row>
    <row r="562" spans="1:29" s="110" customFormat="1" ht="15" hidden="1" customHeight="1" outlineLevel="2" x14ac:dyDescent="0.35">
      <c r="A562" s="71">
        <f t="shared" si="83"/>
        <v>549</v>
      </c>
      <c r="B562" s="108"/>
      <c r="C562" s="108"/>
      <c r="D562" s="108"/>
      <c r="E562" s="108" t="s">
        <v>2642</v>
      </c>
      <c r="F562" s="143" t="s">
        <v>3193</v>
      </c>
      <c r="G562" s="143"/>
      <c r="H562" s="108"/>
      <c r="I562" s="108" t="s">
        <v>1218</v>
      </c>
      <c r="J562" s="109"/>
      <c r="K562" s="74"/>
      <c r="L562" s="74"/>
      <c r="M562" s="74"/>
      <c r="N562" s="74"/>
      <c r="O562" s="74"/>
      <c r="P562" s="75"/>
      <c r="Q562" s="75"/>
      <c r="R562" s="75"/>
      <c r="S562" s="75"/>
      <c r="T562" s="76"/>
      <c r="U562" s="76"/>
      <c r="V562" s="76"/>
      <c r="W562" s="76"/>
      <c r="X562" s="108" t="e">
        <f t="shared" si="84"/>
        <v>#VALUE!</v>
      </c>
      <c r="Y562" s="108" t="e">
        <f t="shared" si="87"/>
        <v>#VALUE!</v>
      </c>
      <c r="Z562" s="108"/>
      <c r="AA562" s="108">
        <f t="shared" si="85"/>
        <v>0</v>
      </c>
      <c r="AB562" s="108">
        <f t="shared" si="86"/>
        <v>0</v>
      </c>
      <c r="AC562" s="108"/>
    </row>
    <row r="563" spans="1:29" s="110" customFormat="1" ht="15" hidden="1" customHeight="1" outlineLevel="2" x14ac:dyDescent="0.35">
      <c r="A563" s="71">
        <f t="shared" si="83"/>
        <v>550</v>
      </c>
      <c r="B563" s="108"/>
      <c r="C563" s="108"/>
      <c r="D563" s="108"/>
      <c r="E563" s="108" t="s">
        <v>2651</v>
      </c>
      <c r="F563" s="143" t="s">
        <v>3194</v>
      </c>
      <c r="G563" s="143"/>
      <c r="H563" s="108"/>
      <c r="I563" s="108" t="s">
        <v>1216</v>
      </c>
      <c r="J563" s="109"/>
      <c r="K563" s="74"/>
      <c r="L563" s="74"/>
      <c r="M563" s="74"/>
      <c r="N563" s="74"/>
      <c r="O563" s="74"/>
      <c r="P563" s="75"/>
      <c r="Q563" s="75"/>
      <c r="R563" s="75"/>
      <c r="S563" s="75"/>
      <c r="T563" s="76"/>
      <c r="U563" s="76"/>
      <c r="V563" s="76"/>
      <c r="W563" s="76"/>
      <c r="X563" s="108" t="e">
        <f t="shared" si="84"/>
        <v>#VALUE!</v>
      </c>
      <c r="Y563" s="108" t="e">
        <f t="shared" si="87"/>
        <v>#VALUE!</v>
      </c>
      <c r="Z563" s="108"/>
      <c r="AA563" s="108">
        <f t="shared" si="85"/>
        <v>0</v>
      </c>
      <c r="AB563" s="108">
        <f t="shared" si="86"/>
        <v>0</v>
      </c>
      <c r="AC563" s="108"/>
    </row>
    <row r="564" spans="1:29" s="110" customFormat="1" ht="15" hidden="1" customHeight="1" outlineLevel="2" x14ac:dyDescent="0.35">
      <c r="A564" s="71">
        <f t="shared" si="83"/>
        <v>551</v>
      </c>
      <c r="B564" s="108"/>
      <c r="C564" s="108"/>
      <c r="D564" s="108"/>
      <c r="E564" s="108" t="s">
        <v>2653</v>
      </c>
      <c r="F564" s="143" t="s">
        <v>3195</v>
      </c>
      <c r="G564" s="143"/>
      <c r="H564" s="108"/>
      <c r="I564" s="108" t="s">
        <v>1219</v>
      </c>
      <c r="J564" s="109"/>
      <c r="K564" s="74"/>
      <c r="L564" s="74"/>
      <c r="M564" s="74"/>
      <c r="N564" s="74"/>
      <c r="O564" s="74"/>
      <c r="P564" s="75"/>
      <c r="Q564" s="75"/>
      <c r="R564" s="75"/>
      <c r="S564" s="75"/>
      <c r="T564" s="76"/>
      <c r="U564" s="76"/>
      <c r="V564" s="76"/>
      <c r="W564" s="76"/>
      <c r="X564" s="108" t="e">
        <f t="shared" si="84"/>
        <v>#VALUE!</v>
      </c>
      <c r="Y564" s="108" t="e">
        <f t="shared" si="87"/>
        <v>#VALUE!</v>
      </c>
      <c r="Z564" s="108"/>
      <c r="AA564" s="108">
        <f t="shared" si="85"/>
        <v>0</v>
      </c>
      <c r="AB564" s="108">
        <f t="shared" si="86"/>
        <v>0</v>
      </c>
      <c r="AC564" s="108"/>
    </row>
    <row r="565" spans="1:29" s="110" customFormat="1" ht="15" hidden="1" customHeight="1" outlineLevel="2" x14ac:dyDescent="0.35">
      <c r="A565" s="71">
        <f t="shared" si="83"/>
        <v>552</v>
      </c>
      <c r="B565" s="108"/>
      <c r="C565" s="108"/>
      <c r="D565" s="108"/>
      <c r="E565" s="108" t="s">
        <v>2654</v>
      </c>
      <c r="F565" s="143" t="s">
        <v>3196</v>
      </c>
      <c r="G565" s="143"/>
      <c r="H565" s="108"/>
      <c r="I565" s="108" t="s">
        <v>1220</v>
      </c>
      <c r="J565" s="109"/>
      <c r="K565" s="74"/>
      <c r="L565" s="74"/>
      <c r="M565" s="74"/>
      <c r="N565" s="74"/>
      <c r="O565" s="74"/>
      <c r="P565" s="75"/>
      <c r="Q565" s="75"/>
      <c r="R565" s="75"/>
      <c r="S565" s="75"/>
      <c r="T565" s="76"/>
      <c r="U565" s="76"/>
      <c r="V565" s="76"/>
      <c r="W565" s="76"/>
      <c r="X565" s="108" t="e">
        <f t="shared" si="84"/>
        <v>#VALUE!</v>
      </c>
      <c r="Y565" s="108" t="e">
        <f t="shared" si="87"/>
        <v>#VALUE!</v>
      </c>
      <c r="Z565" s="108"/>
      <c r="AA565" s="108">
        <f t="shared" si="85"/>
        <v>0</v>
      </c>
      <c r="AB565" s="108">
        <f t="shared" si="86"/>
        <v>0</v>
      </c>
      <c r="AC565" s="108"/>
    </row>
    <row r="566" spans="1:29" s="110" customFormat="1" ht="15" hidden="1" customHeight="1" outlineLevel="2" x14ac:dyDescent="0.35">
      <c r="A566" s="71">
        <f t="shared" si="83"/>
        <v>553</v>
      </c>
      <c r="B566" s="108"/>
      <c r="C566" s="108"/>
      <c r="D566" s="108"/>
      <c r="E566" s="108" t="s">
        <v>2656</v>
      </c>
      <c r="F566" s="143" t="s">
        <v>3197</v>
      </c>
      <c r="G566" s="143"/>
      <c r="H566" s="108"/>
      <c r="I566" s="108" t="s">
        <v>1171</v>
      </c>
      <c r="J566" s="109"/>
      <c r="K566" s="74"/>
      <c r="L566" s="74"/>
      <c r="M566" s="74"/>
      <c r="N566" s="74"/>
      <c r="O566" s="74"/>
      <c r="P566" s="75"/>
      <c r="Q566" s="75"/>
      <c r="R566" s="75"/>
      <c r="S566" s="75"/>
      <c r="T566" s="76"/>
      <c r="U566" s="76"/>
      <c r="V566" s="76"/>
      <c r="W566" s="76"/>
      <c r="X566" s="108" t="e">
        <f t="shared" si="84"/>
        <v>#VALUE!</v>
      </c>
      <c r="Y566" s="108" t="e">
        <f t="shared" si="87"/>
        <v>#VALUE!</v>
      </c>
      <c r="Z566" s="108"/>
      <c r="AA566" s="108">
        <f t="shared" si="85"/>
        <v>0</v>
      </c>
      <c r="AB566" s="108">
        <f t="shared" si="86"/>
        <v>0</v>
      </c>
      <c r="AC566" s="108"/>
    </row>
    <row r="567" spans="1:29" s="110" customFormat="1" ht="15" hidden="1" customHeight="1" outlineLevel="1" x14ac:dyDescent="0.35">
      <c r="A567" s="71">
        <f t="shared" si="83"/>
        <v>554</v>
      </c>
      <c r="B567" s="108"/>
      <c r="C567" s="108"/>
      <c r="D567" s="108" t="s">
        <v>2625</v>
      </c>
      <c r="E567" s="143" t="s">
        <v>3476</v>
      </c>
      <c r="F567" s="143"/>
      <c r="G567" s="143"/>
      <c r="H567" s="108"/>
      <c r="I567" s="108"/>
      <c r="J567" s="109"/>
      <c r="K567" s="74"/>
      <c r="L567" s="74"/>
      <c r="M567" s="74"/>
      <c r="N567" s="74"/>
      <c r="O567" s="74"/>
      <c r="P567" s="75"/>
      <c r="Q567" s="75"/>
      <c r="R567" s="75"/>
      <c r="S567" s="75"/>
      <c r="T567" s="76"/>
      <c r="U567" s="76"/>
      <c r="V567" s="76"/>
      <c r="W567" s="76"/>
      <c r="X567" s="108" t="e">
        <f t="shared" si="84"/>
        <v>#VALUE!</v>
      </c>
      <c r="Y567" s="108" t="e">
        <f t="shared" si="87"/>
        <v>#VALUE!</v>
      </c>
      <c r="Z567" s="108"/>
      <c r="AA567" s="108">
        <f t="shared" si="85"/>
        <v>0</v>
      </c>
      <c r="AB567" s="108">
        <f t="shared" si="86"/>
        <v>0</v>
      </c>
      <c r="AC567" s="108"/>
    </row>
    <row r="568" spans="1:29" s="110" customFormat="1" ht="15" hidden="1" customHeight="1" outlineLevel="1" x14ac:dyDescent="0.35">
      <c r="A568" s="71">
        <f t="shared" si="83"/>
        <v>555</v>
      </c>
      <c r="B568" s="108"/>
      <c r="C568" s="108"/>
      <c r="D568" s="108" t="s">
        <v>2642</v>
      </c>
      <c r="E568" s="143" t="s">
        <v>3450</v>
      </c>
      <c r="F568" s="143"/>
      <c r="G568" s="143"/>
      <c r="H568" s="108"/>
      <c r="I568" s="108" t="s">
        <v>1251</v>
      </c>
      <c r="J568" s="109"/>
      <c r="K568" s="74"/>
      <c r="L568" s="74"/>
      <c r="M568" s="74"/>
      <c r="N568" s="74"/>
      <c r="O568" s="74"/>
      <c r="P568" s="75"/>
      <c r="Q568" s="75"/>
      <c r="R568" s="75"/>
      <c r="S568" s="75"/>
      <c r="T568" s="76"/>
      <c r="U568" s="76"/>
      <c r="V568" s="76"/>
      <c r="W568" s="76"/>
      <c r="X568" s="108" t="e">
        <f t="shared" si="84"/>
        <v>#VALUE!</v>
      </c>
      <c r="Y568" s="108" t="e">
        <f t="shared" si="87"/>
        <v>#VALUE!</v>
      </c>
      <c r="Z568" s="108"/>
      <c r="AA568" s="108">
        <f t="shared" si="85"/>
        <v>0</v>
      </c>
      <c r="AB568" s="108">
        <f t="shared" si="86"/>
        <v>0</v>
      </c>
      <c r="AC568" s="108"/>
    </row>
    <row r="569" spans="1:29" s="110" customFormat="1" ht="15" hidden="1" customHeight="1" outlineLevel="1" x14ac:dyDescent="0.35">
      <c r="A569" s="71">
        <f t="shared" si="83"/>
        <v>556</v>
      </c>
      <c r="B569" s="108"/>
      <c r="C569" s="108"/>
      <c r="D569" s="108" t="s">
        <v>2651</v>
      </c>
      <c r="E569" s="143" t="s">
        <v>3477</v>
      </c>
      <c r="F569" s="143"/>
      <c r="G569" s="143"/>
      <c r="H569" s="108"/>
      <c r="I569" s="108"/>
      <c r="J569" s="109"/>
      <c r="K569" s="74"/>
      <c r="L569" s="74"/>
      <c r="M569" s="74"/>
      <c r="N569" s="74"/>
      <c r="O569" s="74"/>
      <c r="P569" s="75"/>
      <c r="Q569" s="75"/>
      <c r="R569" s="75"/>
      <c r="S569" s="75"/>
      <c r="T569" s="76"/>
      <c r="U569" s="76"/>
      <c r="V569" s="76"/>
      <c r="W569" s="76"/>
      <c r="X569" s="108" t="e">
        <f t="shared" si="84"/>
        <v>#VALUE!</v>
      </c>
      <c r="Y569" s="108" t="e">
        <f t="shared" si="87"/>
        <v>#VALUE!</v>
      </c>
      <c r="Z569" s="108"/>
      <c r="AA569" s="108">
        <f t="shared" si="85"/>
        <v>0</v>
      </c>
      <c r="AB569" s="108">
        <f t="shared" si="86"/>
        <v>0</v>
      </c>
      <c r="AC569" s="108"/>
    </row>
    <row r="570" spans="1:29" s="110" customFormat="1" ht="15" hidden="1" customHeight="1" outlineLevel="2" x14ac:dyDescent="0.35">
      <c r="A570" s="71">
        <f t="shared" si="83"/>
        <v>557</v>
      </c>
      <c r="B570" s="108"/>
      <c r="C570" s="108"/>
      <c r="D570" s="108"/>
      <c r="E570" s="108" t="s">
        <v>3713</v>
      </c>
      <c r="F570" s="143" t="s">
        <v>3198</v>
      </c>
      <c r="G570" s="143"/>
      <c r="H570" s="108"/>
      <c r="I570" s="108" t="s">
        <v>1221</v>
      </c>
      <c r="J570" s="109"/>
      <c r="K570" s="74"/>
      <c r="L570" s="74"/>
      <c r="M570" s="74"/>
      <c r="N570" s="74"/>
      <c r="O570" s="74"/>
      <c r="P570" s="75"/>
      <c r="Q570" s="75"/>
      <c r="R570" s="75"/>
      <c r="S570" s="75"/>
      <c r="T570" s="76"/>
      <c r="U570" s="76"/>
      <c r="V570" s="76"/>
      <c r="W570" s="76"/>
      <c r="X570" s="108" t="e">
        <f t="shared" si="84"/>
        <v>#VALUE!</v>
      </c>
      <c r="Y570" s="108" t="e">
        <f t="shared" si="87"/>
        <v>#VALUE!</v>
      </c>
      <c r="Z570" s="108"/>
      <c r="AA570" s="108">
        <f t="shared" si="85"/>
        <v>0</v>
      </c>
      <c r="AB570" s="108">
        <f t="shared" si="86"/>
        <v>0</v>
      </c>
      <c r="AC570" s="108"/>
    </row>
    <row r="571" spans="1:29" s="110" customFormat="1" ht="15" hidden="1" customHeight="1" outlineLevel="2" x14ac:dyDescent="0.35">
      <c r="A571" s="71">
        <f t="shared" si="83"/>
        <v>558</v>
      </c>
      <c r="B571" s="108"/>
      <c r="C571" s="108"/>
      <c r="D571" s="108"/>
      <c r="E571" s="108" t="s">
        <v>3714</v>
      </c>
      <c r="F571" s="143" t="s">
        <v>3199</v>
      </c>
      <c r="G571" s="143"/>
      <c r="H571" s="108"/>
      <c r="I571" s="108" t="s">
        <v>1222</v>
      </c>
      <c r="J571" s="109"/>
      <c r="K571" s="74"/>
      <c r="L571" s="74"/>
      <c r="M571" s="74"/>
      <c r="N571" s="74"/>
      <c r="O571" s="74"/>
      <c r="P571" s="75"/>
      <c r="Q571" s="75"/>
      <c r="R571" s="75"/>
      <c r="S571" s="75"/>
      <c r="T571" s="76"/>
      <c r="U571" s="76"/>
      <c r="V571" s="76"/>
      <c r="W571" s="76"/>
      <c r="X571" s="108" t="e">
        <f t="shared" si="84"/>
        <v>#VALUE!</v>
      </c>
      <c r="Y571" s="108" t="e">
        <f t="shared" si="87"/>
        <v>#VALUE!</v>
      </c>
      <c r="Z571" s="108"/>
      <c r="AA571" s="108">
        <f t="shared" si="85"/>
        <v>0</v>
      </c>
      <c r="AB571" s="108" t="e">
        <f t="shared" si="86"/>
        <v>#REF!</v>
      </c>
      <c r="AC571" s="108"/>
    </row>
    <row r="572" spans="1:29" s="110" customFormat="1" ht="15" hidden="1" customHeight="1" outlineLevel="2" x14ac:dyDescent="0.35">
      <c r="A572" s="71">
        <f t="shared" si="83"/>
        <v>559</v>
      </c>
      <c r="B572" s="108"/>
      <c r="C572" s="108"/>
      <c r="D572" s="108"/>
      <c r="E572" s="108" t="s">
        <v>3715</v>
      </c>
      <c r="F572" s="143" t="s">
        <v>3200</v>
      </c>
      <c r="G572" s="143"/>
      <c r="H572" s="108"/>
      <c r="I572" s="108" t="s">
        <v>1222</v>
      </c>
      <c r="J572" s="109"/>
      <c r="K572" s="74"/>
      <c r="L572" s="74"/>
      <c r="M572" s="74"/>
      <c r="N572" s="74"/>
      <c r="O572" s="74"/>
      <c r="P572" s="75"/>
      <c r="Q572" s="75"/>
      <c r="R572" s="75"/>
      <c r="S572" s="75"/>
      <c r="T572" s="76"/>
      <c r="U572" s="76"/>
      <c r="V572" s="76"/>
      <c r="W572" s="76"/>
      <c r="X572" s="108" t="e">
        <f t="shared" si="84"/>
        <v>#VALUE!</v>
      </c>
      <c r="Y572" s="108" t="e">
        <f t="shared" si="87"/>
        <v>#VALUE!</v>
      </c>
      <c r="Z572" s="108"/>
      <c r="AA572" s="108">
        <f t="shared" si="85"/>
        <v>0</v>
      </c>
      <c r="AB572" s="108" t="e">
        <f t="shared" si="86"/>
        <v>#REF!</v>
      </c>
      <c r="AC572" s="108"/>
    </row>
    <row r="573" spans="1:29" s="110" customFormat="1" ht="15" hidden="1" customHeight="1" outlineLevel="2" x14ac:dyDescent="0.35">
      <c r="A573" s="71">
        <f t="shared" si="83"/>
        <v>560</v>
      </c>
      <c r="B573" s="108"/>
      <c r="C573" s="108"/>
      <c r="D573" s="108"/>
      <c r="E573" s="108" t="s">
        <v>3716</v>
      </c>
      <c r="F573" s="143" t="s">
        <v>3201</v>
      </c>
      <c r="G573" s="143"/>
      <c r="H573" s="108"/>
      <c r="I573" s="108" t="s">
        <v>1223</v>
      </c>
      <c r="J573" s="109"/>
      <c r="K573" s="74"/>
      <c r="L573" s="74"/>
      <c r="M573" s="74"/>
      <c r="N573" s="74"/>
      <c r="O573" s="74"/>
      <c r="P573" s="75"/>
      <c r="Q573" s="75"/>
      <c r="R573" s="75"/>
      <c r="S573" s="75"/>
      <c r="T573" s="76"/>
      <c r="U573" s="76"/>
      <c r="V573" s="76"/>
      <c r="W573" s="76"/>
      <c r="X573" s="108" t="e">
        <f t="shared" si="84"/>
        <v>#VALUE!</v>
      </c>
      <c r="Y573" s="108" t="e">
        <f t="shared" si="87"/>
        <v>#VALUE!</v>
      </c>
      <c r="Z573" s="108"/>
      <c r="AA573" s="108">
        <f t="shared" si="85"/>
        <v>0</v>
      </c>
      <c r="AB573" s="108" t="e">
        <f t="shared" si="86"/>
        <v>#REF!</v>
      </c>
      <c r="AC573" s="108"/>
    </row>
    <row r="574" spans="1:29" s="110" customFormat="1" ht="15" hidden="1" customHeight="1" outlineLevel="1" x14ac:dyDescent="0.35">
      <c r="A574" s="71">
        <f t="shared" si="83"/>
        <v>561</v>
      </c>
      <c r="B574" s="108"/>
      <c r="C574" s="108"/>
      <c r="D574" s="108" t="s">
        <v>2653</v>
      </c>
      <c r="E574" s="143" t="s">
        <v>3478</v>
      </c>
      <c r="F574" s="143"/>
      <c r="G574" s="143"/>
      <c r="H574" s="108"/>
      <c r="I574" s="108" t="s">
        <v>1219</v>
      </c>
      <c r="J574" s="109"/>
      <c r="K574" s="74"/>
      <c r="L574" s="74"/>
      <c r="M574" s="74"/>
      <c r="N574" s="74"/>
      <c r="O574" s="74"/>
      <c r="P574" s="75"/>
      <c r="Q574" s="75"/>
      <c r="R574" s="75"/>
      <c r="S574" s="75"/>
      <c r="T574" s="76"/>
      <c r="U574" s="76"/>
      <c r="V574" s="76"/>
      <c r="W574" s="76"/>
      <c r="X574" s="108" t="e">
        <f t="shared" si="84"/>
        <v>#VALUE!</v>
      </c>
      <c r="Y574" s="108" t="e">
        <f t="shared" si="87"/>
        <v>#VALUE!</v>
      </c>
      <c r="Z574" s="108"/>
      <c r="AA574" s="108">
        <f t="shared" si="85"/>
        <v>0</v>
      </c>
      <c r="AB574" s="108" t="e">
        <f t="shared" si="86"/>
        <v>#REF!</v>
      </c>
      <c r="AC574" s="108"/>
    </row>
    <row r="575" spans="1:29" s="110" customFormat="1" ht="15" hidden="1" customHeight="1" outlineLevel="1" x14ac:dyDescent="0.35">
      <c r="A575" s="71">
        <f t="shared" si="83"/>
        <v>562</v>
      </c>
      <c r="B575" s="108"/>
      <c r="C575" s="108"/>
      <c r="D575" s="108" t="s">
        <v>2654</v>
      </c>
      <c r="E575" s="143" t="s">
        <v>3479</v>
      </c>
      <c r="F575" s="143"/>
      <c r="G575" s="143"/>
      <c r="H575" s="108"/>
      <c r="I575" s="108"/>
      <c r="J575" s="109"/>
      <c r="K575" s="74"/>
      <c r="L575" s="74"/>
      <c r="M575" s="74"/>
      <c r="N575" s="74"/>
      <c r="O575" s="74"/>
      <c r="P575" s="75"/>
      <c r="Q575" s="75"/>
      <c r="R575" s="75"/>
      <c r="S575" s="75"/>
      <c r="T575" s="76"/>
      <c r="U575" s="76"/>
      <c r="V575" s="76"/>
      <c r="W575" s="76"/>
      <c r="X575" s="108" t="e">
        <f t="shared" si="84"/>
        <v>#VALUE!</v>
      </c>
      <c r="Y575" s="108" t="e">
        <f t="shared" si="87"/>
        <v>#VALUE!</v>
      </c>
      <c r="Z575" s="108"/>
      <c r="AA575" s="108">
        <f t="shared" si="85"/>
        <v>0</v>
      </c>
      <c r="AB575" s="108">
        <f t="shared" si="86"/>
        <v>0</v>
      </c>
      <c r="AC575" s="108"/>
    </row>
    <row r="576" spans="1:29" s="110" customFormat="1" ht="15" customHeight="1" x14ac:dyDescent="0.35">
      <c r="A576" s="71">
        <f t="shared" si="83"/>
        <v>563</v>
      </c>
      <c r="B576" s="108"/>
      <c r="C576" s="108"/>
      <c r="D576" s="108"/>
      <c r="E576" s="108"/>
      <c r="F576" s="108"/>
      <c r="G576" s="108"/>
      <c r="H576" s="108"/>
      <c r="I576" s="108"/>
      <c r="J576" s="109"/>
      <c r="K576" s="74"/>
      <c r="L576" s="74"/>
      <c r="M576" s="74"/>
      <c r="N576" s="74"/>
      <c r="O576" s="74"/>
      <c r="P576" s="75"/>
      <c r="Q576" s="75"/>
      <c r="R576" s="75"/>
      <c r="S576" s="75"/>
      <c r="T576" s="76"/>
      <c r="U576" s="76"/>
      <c r="V576" s="76"/>
      <c r="W576" s="76"/>
      <c r="X576" s="108"/>
      <c r="Y576" s="108"/>
      <c r="Z576" s="108"/>
      <c r="AA576" s="108"/>
      <c r="AB576" s="108"/>
      <c r="AC576" s="108"/>
    </row>
    <row r="577" spans="1:29" s="92" customFormat="1" ht="15" customHeight="1" collapsed="1" x14ac:dyDescent="0.35">
      <c r="A577" s="71">
        <f t="shared" si="83"/>
        <v>564</v>
      </c>
      <c r="B577" s="90">
        <v>1.7</v>
      </c>
      <c r="C577" s="181" t="s">
        <v>3480</v>
      </c>
      <c r="D577" s="181"/>
      <c r="E577" s="181"/>
      <c r="F577" s="181"/>
      <c r="G577" s="181"/>
      <c r="H577" s="90"/>
      <c r="I577" s="90"/>
      <c r="J577" s="91"/>
      <c r="K577" s="88" t="e">
        <f>IF(Sheet2!$C$5="COTS/SaaS",Sheet1!#REF!,Sheet1!#REF!)</f>
        <v>#REF!</v>
      </c>
      <c r="L577" s="74"/>
      <c r="M577" s="74"/>
      <c r="N577" s="74"/>
      <c r="O577" s="74"/>
      <c r="P577" s="75"/>
      <c r="Q577" s="75"/>
      <c r="R577" s="75"/>
      <c r="S577" s="75"/>
      <c r="T577" s="76"/>
      <c r="U577" s="76"/>
      <c r="V577" s="76"/>
      <c r="W577" s="76"/>
      <c r="X577" s="90" t="e">
        <f t="shared" ref="X577:X585" si="88">IF(ISBLANK(P577),IF(ISBLANK(Q577),IF(ISBLANK(R577),IF(ISBLANK(S577),"Error",S577),R577),Q577),P577)/6</f>
        <v>#VALUE!</v>
      </c>
      <c r="Y577" s="90" t="e">
        <f t="shared" si="87"/>
        <v>#VALUE!</v>
      </c>
      <c r="Z577" s="90"/>
      <c r="AA577" s="90">
        <f t="shared" ref="AA577:AA585" si="89">IF(ISBLANK(Z577),,WORKDAY(VLOOKUP(Z577,$A$2:$AB$811,26),0))</f>
        <v>0</v>
      </c>
      <c r="AB577" s="90" t="e">
        <f t="shared" ref="AB577:AB585" si="90">AB514</f>
        <v>#REF!</v>
      </c>
      <c r="AC577" s="90"/>
    </row>
    <row r="578" spans="1:29" s="92" customFormat="1" ht="15" hidden="1" customHeight="1" outlineLevel="1" x14ac:dyDescent="0.35">
      <c r="A578" s="71">
        <f t="shared" si="83"/>
        <v>565</v>
      </c>
      <c r="B578" s="90"/>
      <c r="C578" s="90" t="s">
        <v>1315</v>
      </c>
      <c r="D578" s="181" t="s">
        <v>3523</v>
      </c>
      <c r="E578" s="181"/>
      <c r="F578" s="181"/>
      <c r="G578" s="181"/>
      <c r="H578" s="90"/>
      <c r="I578" s="90"/>
      <c r="J578" s="91"/>
      <c r="K578" s="74"/>
      <c r="L578" s="74"/>
      <c r="M578" s="74"/>
      <c r="N578" s="74"/>
      <c r="O578" s="74"/>
      <c r="P578" s="75"/>
      <c r="Q578" s="75"/>
      <c r="R578" s="75"/>
      <c r="S578" s="75"/>
      <c r="T578" s="76"/>
      <c r="U578" s="76"/>
      <c r="V578" s="76"/>
      <c r="W578" s="76"/>
      <c r="X578" s="90" t="e">
        <f t="shared" si="88"/>
        <v>#VALUE!</v>
      </c>
      <c r="Y578" s="90" t="e">
        <f t="shared" si="87"/>
        <v>#VALUE!</v>
      </c>
      <c r="Z578" s="90"/>
      <c r="AA578" s="90">
        <f t="shared" si="89"/>
        <v>0</v>
      </c>
      <c r="AB578" s="90" t="e">
        <f t="shared" si="90"/>
        <v>#REF!</v>
      </c>
      <c r="AC578" s="90"/>
    </row>
    <row r="579" spans="1:29" s="92" customFormat="1" ht="15" hidden="1" customHeight="1" outlineLevel="2" x14ac:dyDescent="0.35">
      <c r="A579" s="71">
        <f t="shared" si="83"/>
        <v>566</v>
      </c>
      <c r="B579" s="90"/>
      <c r="C579" s="90"/>
      <c r="D579" s="90" t="s">
        <v>1317</v>
      </c>
      <c r="E579" s="181" t="s">
        <v>3202</v>
      </c>
      <c r="F579" s="181"/>
      <c r="G579" s="181"/>
      <c r="H579" s="90"/>
      <c r="I579" s="90" t="s">
        <v>1224</v>
      </c>
      <c r="J579" s="91"/>
      <c r="K579" s="74"/>
      <c r="L579" s="74"/>
      <c r="M579" s="74"/>
      <c r="N579" s="74"/>
      <c r="O579" s="74"/>
      <c r="P579" s="75"/>
      <c r="Q579" s="75"/>
      <c r="R579" s="75"/>
      <c r="S579" s="75"/>
      <c r="T579" s="76"/>
      <c r="U579" s="76"/>
      <c r="V579" s="76"/>
      <c r="W579" s="76"/>
      <c r="X579" s="90" t="e">
        <f t="shared" si="88"/>
        <v>#VALUE!</v>
      </c>
      <c r="Y579" s="90" t="e">
        <f t="shared" si="87"/>
        <v>#VALUE!</v>
      </c>
      <c r="Z579" s="90"/>
      <c r="AA579" s="90">
        <f t="shared" si="89"/>
        <v>0</v>
      </c>
      <c r="AB579" s="90" t="e">
        <f t="shared" si="90"/>
        <v>#REF!</v>
      </c>
      <c r="AC579" s="90"/>
    </row>
    <row r="580" spans="1:29" s="92" customFormat="1" ht="15" hidden="1" customHeight="1" outlineLevel="2" x14ac:dyDescent="0.35">
      <c r="A580" s="71">
        <f t="shared" si="83"/>
        <v>567</v>
      </c>
      <c r="B580" s="90"/>
      <c r="C580" s="90"/>
      <c r="D580" s="90" t="s">
        <v>1317</v>
      </c>
      <c r="E580" s="90" t="s">
        <v>3203</v>
      </c>
      <c r="F580" s="90"/>
      <c r="G580" s="90"/>
      <c r="H580" s="90"/>
      <c r="I580" s="90" t="s">
        <v>1225</v>
      </c>
      <c r="J580" s="91"/>
      <c r="K580" s="74"/>
      <c r="L580" s="74"/>
      <c r="M580" s="74"/>
      <c r="N580" s="74"/>
      <c r="O580" s="74"/>
      <c r="P580" s="75"/>
      <c r="Q580" s="75"/>
      <c r="R580" s="75"/>
      <c r="S580" s="75"/>
      <c r="T580" s="76"/>
      <c r="U580" s="76"/>
      <c r="V580" s="76"/>
      <c r="W580" s="76"/>
      <c r="X580" s="90" t="e">
        <f t="shared" si="88"/>
        <v>#VALUE!</v>
      </c>
      <c r="Y580" s="90" t="e">
        <f t="shared" si="87"/>
        <v>#VALUE!</v>
      </c>
      <c r="Z580" s="90"/>
      <c r="AA580" s="90">
        <f t="shared" si="89"/>
        <v>0</v>
      </c>
      <c r="AB580" s="90" t="e">
        <f t="shared" si="90"/>
        <v>#REF!</v>
      </c>
      <c r="AC580" s="90"/>
    </row>
    <row r="581" spans="1:29" s="92" customFormat="1" ht="15" hidden="1" customHeight="1" outlineLevel="2" x14ac:dyDescent="0.35">
      <c r="A581" s="71">
        <f t="shared" si="83"/>
        <v>568</v>
      </c>
      <c r="B581" s="90"/>
      <c r="C581" s="90"/>
      <c r="D581" s="90" t="s">
        <v>1317</v>
      </c>
      <c r="E581" s="181" t="s">
        <v>3204</v>
      </c>
      <c r="F581" s="181"/>
      <c r="G581" s="181"/>
      <c r="H581" s="90"/>
      <c r="I581" s="90" t="s">
        <v>1225</v>
      </c>
      <c r="J581" s="91"/>
      <c r="K581" s="74"/>
      <c r="L581" s="74"/>
      <c r="M581" s="74"/>
      <c r="N581" s="74"/>
      <c r="O581" s="74"/>
      <c r="P581" s="75"/>
      <c r="Q581" s="75"/>
      <c r="R581" s="75"/>
      <c r="S581" s="75"/>
      <c r="T581" s="76"/>
      <c r="U581" s="76"/>
      <c r="V581" s="76"/>
      <c r="W581" s="76"/>
      <c r="X581" s="90" t="e">
        <f t="shared" si="88"/>
        <v>#VALUE!</v>
      </c>
      <c r="Y581" s="90" t="e">
        <f t="shared" si="87"/>
        <v>#VALUE!</v>
      </c>
      <c r="Z581" s="90"/>
      <c r="AA581" s="90">
        <f t="shared" si="89"/>
        <v>0</v>
      </c>
      <c r="AB581" s="90" t="e">
        <f t="shared" si="90"/>
        <v>#REF!</v>
      </c>
      <c r="AC581" s="90"/>
    </row>
    <row r="582" spans="1:29" s="92" customFormat="1" ht="15" hidden="1" customHeight="1" outlineLevel="2" x14ac:dyDescent="0.35">
      <c r="A582" s="71">
        <f t="shared" si="83"/>
        <v>569</v>
      </c>
      <c r="B582" s="90"/>
      <c r="C582" s="90"/>
      <c r="D582" s="90" t="s">
        <v>1317</v>
      </c>
      <c r="E582" s="181" t="s">
        <v>3205</v>
      </c>
      <c r="F582" s="181"/>
      <c r="G582" s="181"/>
      <c r="H582" s="90"/>
      <c r="I582" s="90" t="s">
        <v>1225</v>
      </c>
      <c r="J582" s="91"/>
      <c r="K582" s="74"/>
      <c r="L582" s="74"/>
      <c r="M582" s="74"/>
      <c r="N582" s="74"/>
      <c r="O582" s="74"/>
      <c r="P582" s="75"/>
      <c r="Q582" s="75"/>
      <c r="R582" s="75"/>
      <c r="S582" s="75"/>
      <c r="T582" s="76"/>
      <c r="U582" s="76"/>
      <c r="V582" s="76"/>
      <c r="W582" s="76"/>
      <c r="X582" s="90" t="e">
        <f t="shared" si="88"/>
        <v>#VALUE!</v>
      </c>
      <c r="Y582" s="90" t="e">
        <f t="shared" si="87"/>
        <v>#VALUE!</v>
      </c>
      <c r="Z582" s="90"/>
      <c r="AA582" s="90">
        <f t="shared" si="89"/>
        <v>0</v>
      </c>
      <c r="AB582" s="90" t="e">
        <f t="shared" si="90"/>
        <v>#REF!</v>
      </c>
      <c r="AC582" s="90"/>
    </row>
    <row r="583" spans="1:29" s="92" customFormat="1" ht="15" hidden="1" customHeight="1" outlineLevel="1" x14ac:dyDescent="0.35">
      <c r="A583" s="71">
        <f t="shared" si="83"/>
        <v>570</v>
      </c>
      <c r="B583" s="90"/>
      <c r="C583" s="90" t="s">
        <v>1339</v>
      </c>
      <c r="D583" s="181" t="s">
        <v>3524</v>
      </c>
      <c r="E583" s="181"/>
      <c r="F583" s="181"/>
      <c r="G583" s="181"/>
      <c r="H583" s="90"/>
      <c r="I583" s="90" t="s">
        <v>1226</v>
      </c>
      <c r="J583" s="91"/>
      <c r="K583" s="74"/>
      <c r="L583" s="74"/>
      <c r="M583" s="74"/>
      <c r="N583" s="74"/>
      <c r="O583" s="74"/>
      <c r="P583" s="75"/>
      <c r="Q583" s="75"/>
      <c r="R583" s="75"/>
      <c r="S583" s="75"/>
      <c r="T583" s="76"/>
      <c r="U583" s="76"/>
      <c r="V583" s="76"/>
      <c r="W583" s="76"/>
      <c r="X583" s="90" t="e">
        <f t="shared" si="88"/>
        <v>#VALUE!</v>
      </c>
      <c r="Y583" s="90" t="e">
        <f t="shared" si="87"/>
        <v>#VALUE!</v>
      </c>
      <c r="Z583" s="90"/>
      <c r="AA583" s="90">
        <f t="shared" si="89"/>
        <v>0</v>
      </c>
      <c r="AB583" s="90" t="e">
        <f t="shared" si="90"/>
        <v>#REF!</v>
      </c>
      <c r="AC583" s="90"/>
    </row>
    <row r="584" spans="1:29" s="92" customFormat="1" ht="15" hidden="1" customHeight="1" outlineLevel="1" x14ac:dyDescent="0.35">
      <c r="A584" s="71">
        <f t="shared" si="83"/>
        <v>571</v>
      </c>
      <c r="B584" s="90"/>
      <c r="C584" s="90" t="s">
        <v>1375</v>
      </c>
      <c r="D584" s="181" t="s">
        <v>3525</v>
      </c>
      <c r="E584" s="181"/>
      <c r="F584" s="181"/>
      <c r="G584" s="181"/>
      <c r="H584" s="90"/>
      <c r="I584" s="90" t="s">
        <v>1129</v>
      </c>
      <c r="J584" s="91"/>
      <c r="K584" s="74"/>
      <c r="L584" s="74"/>
      <c r="M584" s="74"/>
      <c r="N584" s="74"/>
      <c r="O584" s="74"/>
      <c r="P584" s="75"/>
      <c r="Q584" s="75"/>
      <c r="R584" s="75"/>
      <c r="S584" s="75"/>
      <c r="T584" s="76"/>
      <c r="U584" s="76"/>
      <c r="V584" s="76"/>
      <c r="W584" s="76"/>
      <c r="X584" s="90" t="e">
        <f t="shared" si="88"/>
        <v>#VALUE!</v>
      </c>
      <c r="Y584" s="90" t="e">
        <f t="shared" si="87"/>
        <v>#VALUE!</v>
      </c>
      <c r="Z584" s="90"/>
      <c r="AA584" s="90">
        <f t="shared" si="89"/>
        <v>0</v>
      </c>
      <c r="AB584" s="90" t="e">
        <f t="shared" si="90"/>
        <v>#REF!</v>
      </c>
      <c r="AC584" s="90"/>
    </row>
    <row r="585" spans="1:29" s="92" customFormat="1" ht="15" hidden="1" customHeight="1" outlineLevel="1" x14ac:dyDescent="0.35">
      <c r="A585" s="71">
        <f t="shared" si="83"/>
        <v>572</v>
      </c>
      <c r="B585" s="90"/>
      <c r="C585" s="90" t="s">
        <v>1391</v>
      </c>
      <c r="D585" s="181" t="s">
        <v>3554</v>
      </c>
      <c r="E585" s="181"/>
      <c r="F585" s="181"/>
      <c r="G585" s="181"/>
      <c r="H585" s="90"/>
      <c r="I585" s="90"/>
      <c r="J585" s="91"/>
      <c r="K585" s="74"/>
      <c r="L585" s="74"/>
      <c r="M585" s="74"/>
      <c r="N585" s="74"/>
      <c r="O585" s="74"/>
      <c r="P585" s="75"/>
      <c r="Q585" s="75"/>
      <c r="R585" s="75"/>
      <c r="S585" s="75"/>
      <c r="T585" s="76"/>
      <c r="U585" s="76"/>
      <c r="V585" s="76"/>
      <c r="W585" s="76"/>
      <c r="X585" s="90" t="e">
        <f t="shared" si="88"/>
        <v>#VALUE!</v>
      </c>
      <c r="Y585" s="90" t="e">
        <f t="shared" si="87"/>
        <v>#VALUE!</v>
      </c>
      <c r="Z585" s="90"/>
      <c r="AA585" s="90">
        <f t="shared" si="89"/>
        <v>0</v>
      </c>
      <c r="AB585" s="90" t="e">
        <f t="shared" si="90"/>
        <v>#REF!</v>
      </c>
      <c r="AC585" s="90"/>
    </row>
    <row r="586" spans="1:29" s="92" customFormat="1" ht="15" customHeight="1" x14ac:dyDescent="0.35">
      <c r="A586" s="71">
        <f t="shared" si="83"/>
        <v>573</v>
      </c>
      <c r="B586" s="90"/>
      <c r="C586" s="90"/>
      <c r="D586" s="90"/>
      <c r="E586" s="90"/>
      <c r="F586" s="90"/>
      <c r="G586" s="90"/>
      <c r="H586" s="90"/>
      <c r="I586" s="90"/>
      <c r="J586" s="91"/>
      <c r="K586" s="74"/>
      <c r="L586" s="74"/>
      <c r="M586" s="74"/>
      <c r="N586" s="74"/>
      <c r="O586" s="74"/>
      <c r="P586" s="75"/>
      <c r="Q586" s="75"/>
      <c r="R586" s="75"/>
      <c r="S586" s="75"/>
      <c r="T586" s="76"/>
      <c r="U586" s="76"/>
      <c r="V586" s="76"/>
      <c r="W586" s="76"/>
      <c r="X586" s="90"/>
      <c r="Y586" s="90"/>
      <c r="Z586" s="90"/>
      <c r="AA586" s="90"/>
      <c r="AB586" s="90"/>
      <c r="AC586" s="90"/>
    </row>
  </sheetData>
  <mergeCells count="517">
    <mergeCell ref="D578:G578"/>
    <mergeCell ref="E579:G579"/>
    <mergeCell ref="E581:G581"/>
    <mergeCell ref="E582:G582"/>
    <mergeCell ref="D583:G583"/>
    <mergeCell ref="D584:G584"/>
    <mergeCell ref="D585:G585"/>
    <mergeCell ref="D65:G65"/>
    <mergeCell ref="E568:G568"/>
    <mergeCell ref="E569:G569"/>
    <mergeCell ref="F570:G570"/>
    <mergeCell ref="F571:G571"/>
    <mergeCell ref="F572:G572"/>
    <mergeCell ref="F573:G573"/>
    <mergeCell ref="E574:G574"/>
    <mergeCell ref="E575:G575"/>
    <mergeCell ref="C577:G577"/>
    <mergeCell ref="E559:G559"/>
    <mergeCell ref="F560:G560"/>
    <mergeCell ref="F561:G561"/>
    <mergeCell ref="F562:G562"/>
    <mergeCell ref="F563:G563"/>
    <mergeCell ref="F564:G564"/>
    <mergeCell ref="F565:G565"/>
    <mergeCell ref="F566:G566"/>
    <mergeCell ref="E567:G567"/>
    <mergeCell ref="E550:G550"/>
    <mergeCell ref="E551:G551"/>
    <mergeCell ref="F552:G552"/>
    <mergeCell ref="F553:G553"/>
    <mergeCell ref="F554:G554"/>
    <mergeCell ref="F555:G555"/>
    <mergeCell ref="E556:G556"/>
    <mergeCell ref="E557:G557"/>
    <mergeCell ref="D558:G558"/>
    <mergeCell ref="E541:G541"/>
    <mergeCell ref="F542:G542"/>
    <mergeCell ref="F543:G543"/>
    <mergeCell ref="F544:G544"/>
    <mergeCell ref="F545:G545"/>
    <mergeCell ref="F546:G546"/>
    <mergeCell ref="F547:G547"/>
    <mergeCell ref="F548:G548"/>
    <mergeCell ref="E549:G549"/>
    <mergeCell ref="E530:G530"/>
    <mergeCell ref="D531:G531"/>
    <mergeCell ref="E532:G532"/>
    <mergeCell ref="E533:G533"/>
    <mergeCell ref="E534:G534"/>
    <mergeCell ref="E535:G535"/>
    <mergeCell ref="D536:G536"/>
    <mergeCell ref="C539:G539"/>
    <mergeCell ref="D540:G540"/>
    <mergeCell ref="E521:G521"/>
    <mergeCell ref="E522:G522"/>
    <mergeCell ref="E523:G523"/>
    <mergeCell ref="E524:G524"/>
    <mergeCell ref="E525:G525"/>
    <mergeCell ref="E526:G526"/>
    <mergeCell ref="E527:G527"/>
    <mergeCell ref="E528:G528"/>
    <mergeCell ref="E529:G529"/>
    <mergeCell ref="E512:G512"/>
    <mergeCell ref="E513:G513"/>
    <mergeCell ref="E514:G514"/>
    <mergeCell ref="E515:G515"/>
    <mergeCell ref="D516:G516"/>
    <mergeCell ref="D517:G517"/>
    <mergeCell ref="D518:G518"/>
    <mergeCell ref="D519:G519"/>
    <mergeCell ref="E520:G520"/>
    <mergeCell ref="E503:G503"/>
    <mergeCell ref="E504:G504"/>
    <mergeCell ref="E505:G505"/>
    <mergeCell ref="E506:G506"/>
    <mergeCell ref="E507:G507"/>
    <mergeCell ref="E508:G508"/>
    <mergeCell ref="E509:G509"/>
    <mergeCell ref="E510:G510"/>
    <mergeCell ref="E511:G511"/>
    <mergeCell ref="F494:G494"/>
    <mergeCell ref="F495:G495"/>
    <mergeCell ref="F496:G496"/>
    <mergeCell ref="F497:G497"/>
    <mergeCell ref="F498:G498"/>
    <mergeCell ref="F499:G499"/>
    <mergeCell ref="E500:G500"/>
    <mergeCell ref="E501:G501"/>
    <mergeCell ref="D502:G502"/>
    <mergeCell ref="E485:G485"/>
    <mergeCell ref="E486:G486"/>
    <mergeCell ref="E487:G487"/>
    <mergeCell ref="D488:G488"/>
    <mergeCell ref="E489:G489"/>
    <mergeCell ref="E490:G490"/>
    <mergeCell ref="E491:G491"/>
    <mergeCell ref="E492:G492"/>
    <mergeCell ref="E493:G493"/>
    <mergeCell ref="E476:G476"/>
    <mergeCell ref="F477:G477"/>
    <mergeCell ref="F478:G478"/>
    <mergeCell ref="F479:G479"/>
    <mergeCell ref="E480:G480"/>
    <mergeCell ref="E481:G481"/>
    <mergeCell ref="E482:G482"/>
    <mergeCell ref="E483:G483"/>
    <mergeCell ref="E484:G484"/>
    <mergeCell ref="F467:H467"/>
    <mergeCell ref="F468:H468"/>
    <mergeCell ref="F469:H469"/>
    <mergeCell ref="F470:H470"/>
    <mergeCell ref="F471:H471"/>
    <mergeCell ref="F472:H472"/>
    <mergeCell ref="F473:H473"/>
    <mergeCell ref="F474:H474"/>
    <mergeCell ref="D475:G475"/>
    <mergeCell ref="F458:G458"/>
    <mergeCell ref="E459:G459"/>
    <mergeCell ref="F460:G460"/>
    <mergeCell ref="F461:G461"/>
    <mergeCell ref="F462:G462"/>
    <mergeCell ref="F463:G463"/>
    <mergeCell ref="F464:G464"/>
    <mergeCell ref="F465:G465"/>
    <mergeCell ref="E466:G466"/>
    <mergeCell ref="E449:G449"/>
    <mergeCell ref="E450:G450"/>
    <mergeCell ref="E451:G451"/>
    <mergeCell ref="F452:G452"/>
    <mergeCell ref="F453:G453"/>
    <mergeCell ref="F454:G454"/>
    <mergeCell ref="F455:G455"/>
    <mergeCell ref="F456:G456"/>
    <mergeCell ref="F457:G457"/>
    <mergeCell ref="D438:G438"/>
    <mergeCell ref="C440:G440"/>
    <mergeCell ref="D441:G441"/>
    <mergeCell ref="D442:G442"/>
    <mergeCell ref="D443:G443"/>
    <mergeCell ref="C445:G445"/>
    <mergeCell ref="D446:G446"/>
    <mergeCell ref="E447:G447"/>
    <mergeCell ref="E448:G448"/>
    <mergeCell ref="E429:G429"/>
    <mergeCell ref="E430:G430"/>
    <mergeCell ref="E431:G431"/>
    <mergeCell ref="E432:G432"/>
    <mergeCell ref="E433:G433"/>
    <mergeCell ref="E434:G434"/>
    <mergeCell ref="E435:G435"/>
    <mergeCell ref="E436:G436"/>
    <mergeCell ref="E437:G437"/>
    <mergeCell ref="F420:G420"/>
    <mergeCell ref="F421:G421"/>
    <mergeCell ref="F422:G422"/>
    <mergeCell ref="F423:G423"/>
    <mergeCell ref="E424:G424"/>
    <mergeCell ref="E425:G425"/>
    <mergeCell ref="D426:G426"/>
    <mergeCell ref="E427:G427"/>
    <mergeCell ref="E428:G428"/>
    <mergeCell ref="F410:G410"/>
    <mergeCell ref="F411:G411"/>
    <mergeCell ref="F412:G412"/>
    <mergeCell ref="F413:G413"/>
    <mergeCell ref="F414:G414"/>
    <mergeCell ref="F415:G415"/>
    <mergeCell ref="E417:G417"/>
    <mergeCell ref="F418:G418"/>
    <mergeCell ref="F419:G419"/>
    <mergeCell ref="D401:G401"/>
    <mergeCell ref="E402:G402"/>
    <mergeCell ref="E403:G403"/>
    <mergeCell ref="E404:G404"/>
    <mergeCell ref="E405:G405"/>
    <mergeCell ref="E406:G406"/>
    <mergeCell ref="E407:G407"/>
    <mergeCell ref="D408:G408"/>
    <mergeCell ref="E409:G409"/>
    <mergeCell ref="E391:G391"/>
    <mergeCell ref="F392:G392"/>
    <mergeCell ref="F393:G393"/>
    <mergeCell ref="F394:G394"/>
    <mergeCell ref="F395:G395"/>
    <mergeCell ref="F396:G396"/>
    <mergeCell ref="F397:G397"/>
    <mergeCell ref="E398:G398"/>
    <mergeCell ref="D400:G400"/>
    <mergeCell ref="E364:G364"/>
    <mergeCell ref="F365:G365"/>
    <mergeCell ref="F370:G370"/>
    <mergeCell ref="E375:G375"/>
    <mergeCell ref="F384:G384"/>
    <mergeCell ref="F385:G385"/>
    <mergeCell ref="E387:G387"/>
    <mergeCell ref="E388:G388"/>
    <mergeCell ref="E389:G389"/>
    <mergeCell ref="F349:G349"/>
    <mergeCell ref="F350:G350"/>
    <mergeCell ref="E351:G351"/>
    <mergeCell ref="F352:G352"/>
    <mergeCell ref="E359:G359"/>
    <mergeCell ref="F360:G360"/>
    <mergeCell ref="F361:G361"/>
    <mergeCell ref="F362:G362"/>
    <mergeCell ref="F363:G363"/>
    <mergeCell ref="D340:G340"/>
    <mergeCell ref="D341:G341"/>
    <mergeCell ref="E342:G342"/>
    <mergeCell ref="E343:G343"/>
    <mergeCell ref="F344:G344"/>
    <mergeCell ref="F345:G345"/>
    <mergeCell ref="F346:G346"/>
    <mergeCell ref="F347:G347"/>
    <mergeCell ref="F348:G348"/>
    <mergeCell ref="F331:G331"/>
    <mergeCell ref="F332:G332"/>
    <mergeCell ref="F333:G333"/>
    <mergeCell ref="F334:G334"/>
    <mergeCell ref="E335:G335"/>
    <mergeCell ref="F336:G336"/>
    <mergeCell ref="F337:G337"/>
    <mergeCell ref="F338:G338"/>
    <mergeCell ref="F339:G339"/>
    <mergeCell ref="F322:G322"/>
    <mergeCell ref="F323:G323"/>
    <mergeCell ref="E324:G324"/>
    <mergeCell ref="F325:G325"/>
    <mergeCell ref="F326:G326"/>
    <mergeCell ref="F327:G327"/>
    <mergeCell ref="F328:G328"/>
    <mergeCell ref="D329:G329"/>
    <mergeCell ref="E330:G330"/>
    <mergeCell ref="F313:G313"/>
    <mergeCell ref="F314:G314"/>
    <mergeCell ref="D315:G315"/>
    <mergeCell ref="D316:G316"/>
    <mergeCell ref="E317:G317"/>
    <mergeCell ref="F318:G318"/>
    <mergeCell ref="F319:G319"/>
    <mergeCell ref="F320:G320"/>
    <mergeCell ref="E321:G321"/>
    <mergeCell ref="D304:G304"/>
    <mergeCell ref="E305:G305"/>
    <mergeCell ref="F306:G306"/>
    <mergeCell ref="F307:G307"/>
    <mergeCell ref="F308:G308"/>
    <mergeCell ref="F309:G309"/>
    <mergeCell ref="E310:G310"/>
    <mergeCell ref="F311:G311"/>
    <mergeCell ref="F312:G312"/>
    <mergeCell ref="F295:G295"/>
    <mergeCell ref="E296:G296"/>
    <mergeCell ref="F297:G297"/>
    <mergeCell ref="F298:G298"/>
    <mergeCell ref="E299:G299"/>
    <mergeCell ref="F300:G300"/>
    <mergeCell ref="F301:G301"/>
    <mergeCell ref="F302:G302"/>
    <mergeCell ref="F303:G303"/>
    <mergeCell ref="D286:G286"/>
    <mergeCell ref="E287:G287"/>
    <mergeCell ref="E288:G288"/>
    <mergeCell ref="E289:G289"/>
    <mergeCell ref="E290:G290"/>
    <mergeCell ref="D291:G291"/>
    <mergeCell ref="E292:G292"/>
    <mergeCell ref="F293:G293"/>
    <mergeCell ref="F294:G294"/>
    <mergeCell ref="F277:G277"/>
    <mergeCell ref="F278:G278"/>
    <mergeCell ref="F279:G279"/>
    <mergeCell ref="F280:G280"/>
    <mergeCell ref="E281:G281"/>
    <mergeCell ref="F282:G282"/>
    <mergeCell ref="F283:G283"/>
    <mergeCell ref="F284:G284"/>
    <mergeCell ref="F285:G285"/>
    <mergeCell ref="F268:G268"/>
    <mergeCell ref="F269:G269"/>
    <mergeCell ref="E270:G270"/>
    <mergeCell ref="F271:G271"/>
    <mergeCell ref="F272:G272"/>
    <mergeCell ref="F273:G273"/>
    <mergeCell ref="F274:G274"/>
    <mergeCell ref="D275:G275"/>
    <mergeCell ref="E276:G276"/>
    <mergeCell ref="F259:G259"/>
    <mergeCell ref="D260:G260"/>
    <mergeCell ref="D261:G261"/>
    <mergeCell ref="D262:G262"/>
    <mergeCell ref="E263:G263"/>
    <mergeCell ref="F264:G264"/>
    <mergeCell ref="F265:G265"/>
    <mergeCell ref="F266:G266"/>
    <mergeCell ref="E267:G267"/>
    <mergeCell ref="E250:G250"/>
    <mergeCell ref="F251:G251"/>
    <mergeCell ref="F252:G252"/>
    <mergeCell ref="F253:G253"/>
    <mergeCell ref="F254:G254"/>
    <mergeCell ref="E255:G255"/>
    <mergeCell ref="F256:G256"/>
    <mergeCell ref="F257:G257"/>
    <mergeCell ref="F258:G258"/>
    <mergeCell ref="E241:G241"/>
    <mergeCell ref="F242:G242"/>
    <mergeCell ref="F243:G243"/>
    <mergeCell ref="E244:G244"/>
    <mergeCell ref="F245:G245"/>
    <mergeCell ref="F246:G246"/>
    <mergeCell ref="F247:G247"/>
    <mergeCell ref="F248:G248"/>
    <mergeCell ref="D249:G249"/>
    <mergeCell ref="F232:G232"/>
    <mergeCell ref="D233:G233"/>
    <mergeCell ref="E234:G234"/>
    <mergeCell ref="E235:G235"/>
    <mergeCell ref="D236:G236"/>
    <mergeCell ref="E237:G237"/>
    <mergeCell ref="F238:G238"/>
    <mergeCell ref="F239:G239"/>
    <mergeCell ref="F240:G240"/>
    <mergeCell ref="E223:G223"/>
    <mergeCell ref="F224:G224"/>
    <mergeCell ref="F225:G225"/>
    <mergeCell ref="F226:G226"/>
    <mergeCell ref="F227:G227"/>
    <mergeCell ref="E228:G228"/>
    <mergeCell ref="F229:G229"/>
    <mergeCell ref="F230:G230"/>
    <mergeCell ref="F231:G231"/>
    <mergeCell ref="E214:G214"/>
    <mergeCell ref="F215:G215"/>
    <mergeCell ref="F216:G216"/>
    <mergeCell ref="E217:G217"/>
    <mergeCell ref="F218:G218"/>
    <mergeCell ref="F219:G219"/>
    <mergeCell ref="F220:G220"/>
    <mergeCell ref="F221:G221"/>
    <mergeCell ref="D222:G222"/>
    <mergeCell ref="E205:G205"/>
    <mergeCell ref="E206:G206"/>
    <mergeCell ref="E207:G207"/>
    <mergeCell ref="E208:G208"/>
    <mergeCell ref="D209:G209"/>
    <mergeCell ref="E210:G210"/>
    <mergeCell ref="F211:G211"/>
    <mergeCell ref="F212:G212"/>
    <mergeCell ref="F213:G213"/>
    <mergeCell ref="D191:G191"/>
    <mergeCell ref="D194:G194"/>
    <mergeCell ref="D196:G196"/>
    <mergeCell ref="C198:G198"/>
    <mergeCell ref="D200:G200"/>
    <mergeCell ref="D201:O201"/>
    <mergeCell ref="D202:G202"/>
    <mergeCell ref="E203:G203"/>
    <mergeCell ref="E204:G204"/>
    <mergeCell ref="F182:G182"/>
    <mergeCell ref="F183:G183"/>
    <mergeCell ref="F184:G184"/>
    <mergeCell ref="E185:G185"/>
    <mergeCell ref="F186:G186"/>
    <mergeCell ref="F187:G187"/>
    <mergeCell ref="F188:G188"/>
    <mergeCell ref="F189:G189"/>
    <mergeCell ref="D190:G190"/>
    <mergeCell ref="E173:G173"/>
    <mergeCell ref="F174:G174"/>
    <mergeCell ref="F175:G175"/>
    <mergeCell ref="F176:G176"/>
    <mergeCell ref="F177:G177"/>
    <mergeCell ref="D178:G178"/>
    <mergeCell ref="D179:G179"/>
    <mergeCell ref="E180:G180"/>
    <mergeCell ref="F181:G181"/>
    <mergeCell ref="E164:G164"/>
    <mergeCell ref="D165:G165"/>
    <mergeCell ref="E166:G166"/>
    <mergeCell ref="F167:G167"/>
    <mergeCell ref="F168:G168"/>
    <mergeCell ref="F169:G169"/>
    <mergeCell ref="E170:G170"/>
    <mergeCell ref="F171:G171"/>
    <mergeCell ref="F172:G172"/>
    <mergeCell ref="C154:G154"/>
    <mergeCell ref="D156:G156"/>
    <mergeCell ref="E157:G157"/>
    <mergeCell ref="E158:G158"/>
    <mergeCell ref="E159:G159"/>
    <mergeCell ref="E160:G160"/>
    <mergeCell ref="E161:G161"/>
    <mergeCell ref="E162:G162"/>
    <mergeCell ref="E163:G163"/>
    <mergeCell ref="X1:AA1"/>
    <mergeCell ref="E25:G25"/>
    <mergeCell ref="E26:G26"/>
    <mergeCell ref="D147:G147"/>
    <mergeCell ref="D148:G148"/>
    <mergeCell ref="D62:G62"/>
    <mergeCell ref="D139:G139"/>
    <mergeCell ref="E140:G140"/>
    <mergeCell ref="E142:G142"/>
    <mergeCell ref="D143:G143"/>
    <mergeCell ref="E144:G144"/>
    <mergeCell ref="E146:G146"/>
    <mergeCell ref="E141:G141"/>
    <mergeCell ref="D135:G135"/>
    <mergeCell ref="D120:G120"/>
    <mergeCell ref="E108:G108"/>
    <mergeCell ref="D109:G109"/>
    <mergeCell ref="C113:G113"/>
    <mergeCell ref="D114:G114"/>
    <mergeCell ref="E115:G115"/>
    <mergeCell ref="E98:G98"/>
    <mergeCell ref="E99:G99"/>
    <mergeCell ref="E100:G100"/>
    <mergeCell ref="D8:G8"/>
    <mergeCell ref="E101:G101"/>
    <mergeCell ref="E102:G102"/>
    <mergeCell ref="E103:G103"/>
    <mergeCell ref="E104:G104"/>
    <mergeCell ref="E105:G105"/>
    <mergeCell ref="E106:G106"/>
    <mergeCell ref="E107:G107"/>
    <mergeCell ref="E84:G84"/>
    <mergeCell ref="E90:G90"/>
    <mergeCell ref="E91:G91"/>
    <mergeCell ref="E92:G92"/>
    <mergeCell ref="E93:G93"/>
    <mergeCell ref="E94:G94"/>
    <mergeCell ref="E95:G95"/>
    <mergeCell ref="E96:G96"/>
    <mergeCell ref="D97:G97"/>
    <mergeCell ref="D20:G20"/>
    <mergeCell ref="D21:G21"/>
    <mergeCell ref="D22:G22"/>
    <mergeCell ref="D24:G24"/>
    <mergeCell ref="D52:G52"/>
    <mergeCell ref="D53:G53"/>
    <mergeCell ref="D54:G54"/>
    <mergeCell ref="D23:G23"/>
    <mergeCell ref="D71:G71"/>
    <mergeCell ref="C55:G55"/>
    <mergeCell ref="E27:G27"/>
    <mergeCell ref="F29:G29"/>
    <mergeCell ref="E28:G28"/>
    <mergeCell ref="F42:G42"/>
    <mergeCell ref="F47:G47"/>
    <mergeCell ref="E41:G41"/>
    <mergeCell ref="C58:G58"/>
    <mergeCell ref="D59:G59"/>
    <mergeCell ref="D60:G60"/>
    <mergeCell ref="D72:G72"/>
    <mergeCell ref="E80:G80"/>
    <mergeCell ref="D73:G73"/>
    <mergeCell ref="E74:G74"/>
    <mergeCell ref="E75:G75"/>
    <mergeCell ref="E76:G76"/>
    <mergeCell ref="E77:G77"/>
    <mergeCell ref="P1:S1"/>
    <mergeCell ref="T1:W1"/>
    <mergeCell ref="B2:G2"/>
    <mergeCell ref="C3:G3"/>
    <mergeCell ref="B1:G1"/>
    <mergeCell ref="D10:G10"/>
    <mergeCell ref="K1:O1"/>
    <mergeCell ref="F33:G33"/>
    <mergeCell ref="F36:G36"/>
    <mergeCell ref="D4:AE4"/>
    <mergeCell ref="D5:G5"/>
    <mergeCell ref="D6:AE6"/>
    <mergeCell ref="C7:G7"/>
    <mergeCell ref="D9:G9"/>
    <mergeCell ref="D11:G11"/>
    <mergeCell ref="D14:G14"/>
    <mergeCell ref="D12:G12"/>
    <mergeCell ref="D13:G13"/>
    <mergeCell ref="D16:G16"/>
    <mergeCell ref="D17:AE17"/>
    <mergeCell ref="C18:G18"/>
    <mergeCell ref="D15:G15"/>
    <mergeCell ref="D19:G19"/>
    <mergeCell ref="D61:G61"/>
    <mergeCell ref="D149:G149"/>
    <mergeCell ref="D151:G151"/>
    <mergeCell ref="D66:G66"/>
    <mergeCell ref="D67:G67"/>
    <mergeCell ref="C134:G134"/>
    <mergeCell ref="D63:G63"/>
    <mergeCell ref="D64:G64"/>
    <mergeCell ref="D86:G86"/>
    <mergeCell ref="D87:G87"/>
    <mergeCell ref="E88:G88"/>
    <mergeCell ref="E89:G89"/>
    <mergeCell ref="E78:G78"/>
    <mergeCell ref="E79:G79"/>
    <mergeCell ref="D81:G81"/>
    <mergeCell ref="E82:G82"/>
    <mergeCell ref="E83:G83"/>
    <mergeCell ref="D85:G85"/>
    <mergeCell ref="D126:G126"/>
    <mergeCell ref="E127:G127"/>
    <mergeCell ref="E128:G128"/>
    <mergeCell ref="E129:G129"/>
    <mergeCell ref="E130:G130"/>
    <mergeCell ref="E131:G131"/>
    <mergeCell ref="E116:G116"/>
    <mergeCell ref="E117:G117"/>
    <mergeCell ref="E118:G118"/>
    <mergeCell ref="E119:G119"/>
    <mergeCell ref="E121:G121"/>
    <mergeCell ref="E122:G122"/>
    <mergeCell ref="E123:G123"/>
    <mergeCell ref="E124:G124"/>
    <mergeCell ref="E125:G125"/>
  </mergeCells>
  <hyperlinks>
    <hyperlink ref="D12:G12" r:id="rId1" display="Develop Project Charter" xr:uid="{0A08DD1E-2306-49B0-9429-470EAC931A23}"/>
    <hyperlink ref="D9:G9" r:id="rId2" display="Develop Preliminary Prject Plan" xr:uid="{78A6CC17-19CA-41F2-B0F7-D9306293F45E}"/>
    <hyperlink ref="D10:G10" r:id="rId3" display="Perform Preliminary Project Plan Peer Review (Feature)" xr:uid="{896B13BE-47E6-4D4C-9B98-DC9F319333EB}"/>
    <hyperlink ref="C18:G18" r:id="rId4" display="COTS Planning Process" xr:uid="{FAF6053E-8C68-47AA-AFDC-69030FEE97CB}"/>
    <hyperlink ref="C7:G7" r:id="rId5" display="COTS Initiating Process" xr:uid="{D53197DF-B0B6-4DDD-A3C0-7CAC320A4EA4}"/>
    <hyperlink ref="D13:G13" r:id="rId6" display="Perform Project Charter Peer Review" xr:uid="{4C41448F-1A36-4795-87D9-9CEC2D53CB3C}"/>
    <hyperlink ref="D14:G14" r:id="rId7" display="Review and Approve Project Charter" xr:uid="{37408286-1C93-4B50-983D-29253590C696}"/>
    <hyperlink ref="D19:G19" r:id="rId8" display="Coordinate and Collaborate with Relevant Stakeholders" xr:uid="{1B4DAA44-90F9-41E5-8F74-2CB7C757756B}"/>
    <hyperlink ref="D20:G20" r:id="rId9" display="Align Measurement and Analysis Activities" xr:uid="{F00BDF09-DFF4-4089-8403-0DAE110C4D51}"/>
    <hyperlink ref="D21:G21" r:id="rId10" display="Establish Estimates" xr:uid="{729CA891-45B8-4926-A566-E42EBC80ED3A}"/>
    <hyperlink ref="D22:G22" r:id="rId11" display="Develop a Project Plan" xr:uid="{31266722-3978-4915-B46B-8630E358CA99}"/>
    <hyperlink ref="D24:G24" r:id="rId12" display="Obtain Commitment to the Plan" xr:uid="{4EBABE5E-175F-482C-AA34-9D2F2CE5EBF9}"/>
    <hyperlink ref="D52:G52" r:id="rId13" display="Prepare for Quantitative Management" xr:uid="{19E1235C-644B-4C7C-B5FA-D0D5DDF32BA0}"/>
    <hyperlink ref="D53:G53" r:id="rId14" display="Prepare for Risk Management" xr:uid="{3C01011C-437C-4E56-98D5-3C34F00BFCDE}"/>
    <hyperlink ref="D15:G15" r:id="rId15" display="Develop Project Planning Schedule" xr:uid="{6CD850A0-1999-49BE-93B9-D17D2A5496BE}"/>
    <hyperlink ref="D135:G135" r:id="rId16" display="Process Description Capturing" xr:uid="{92219159-F17E-4B22-B5A2-03DBB3C7AC2B}"/>
    <hyperlink ref="D139:G139" r:id="rId17" display="Develop Customer Requirements" xr:uid="{4C4F143A-B08E-4D76-A8E0-0097525F3E14}"/>
    <hyperlink ref="D62:G62" r:id="rId18" display="Develop Contractual Requirements (Feature)" xr:uid="{0FD64439-96A3-4A8A-B4DC-71F9A215691E}"/>
    <hyperlink ref="D59:G59" r:id="rId19" display="Prepare for Solicitation and Supplier Agreement Development" xr:uid="{C494BF06-91BA-464D-8629-4C7469F762C8}"/>
    <hyperlink ref="E214:G214" r:id="rId20" display="Conduct Preliminary Project Plan Peer Review" xr:uid="{CFF5148D-5D55-445D-B066-AE3DFE53AF5F}"/>
    <hyperlink ref="E241:G241" r:id="rId21" display="Conduct Preliminary Project Plan Peer Review" xr:uid="{09783252-AACA-43EF-A069-7436914BD16A}"/>
    <hyperlink ref="E267:G267" r:id="rId22" display="Conduct Preliminary Project Plan Peer Review" xr:uid="{1F03D6AE-574B-4FFC-85D3-FE15766B1215}"/>
    <hyperlink ref="E296:G296" r:id="rId23" display="Conduct Preliminary Project Plan Peer Review" xr:uid="{9A10C353-EBB3-4491-B702-25D49CD44751}"/>
    <hyperlink ref="D65:G65" r:id="rId24" display="Satisfy Supplier Agreements (User Story)" xr:uid="{4631E4BE-607A-437E-A035-D7F5DF818801}"/>
    <hyperlink ref="D66:G66" r:id="rId25" display="Evaluate Technical Solutions (User Story)" xr:uid="{46C2F7F5-1ED2-4FFF-B116-E36F70F00CEE}"/>
    <hyperlink ref="D8:G8" r:id="rId26" display="Coordinate and Collaborate with Relevant Stakeholders" xr:uid="{B301FB83-CE9E-4CB0-86D8-199E9FC995C5}"/>
    <hyperlink ref="D11:G11" r:id="rId27" display="Review and Approve Preliminary Project Plan (User Story)" xr:uid="{24AB25F8-122D-4DFD-BDA1-54C2496F4008}"/>
    <hyperlink ref="D23:G23" r:id="rId28" display="Perform Project Plan Peer Review (User Story)" xr:uid="{885E2EF8-27DD-45DC-BF0D-A3D35ABB4A00}"/>
    <hyperlink ref="D60:G60" r:id="rId29" display="Select Suppliers (User Story)" xr:uid="{5B71C884-BD7C-4835-B4BD-F717A7EF2672}"/>
    <hyperlink ref="D61:G61" r:id="rId30" display="Establish Supplier Agreements (User Story)" xr:uid="{D8DE1B71-2C26-4AA0-84B0-7FB6138FAAF7}"/>
    <hyperlink ref="D67:G67" r:id="rId31" display="Perform Interface Management (User Story)" xr:uid="{64DB745D-7B54-4B0F-A78B-96BBD2E314EB}"/>
  </hyperlinks>
  <pageMargins left="0.7" right="0.7" top="0.75" bottom="0.75" header="0.3" footer="0.3"/>
  <pageSetup orientation="portrait" r:id="rId3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AC876"/>
  <sheetViews>
    <sheetView zoomScale="70" zoomScaleNormal="70" zoomScaleSheetLayoutView="70" workbookViewId="0">
      <pane ySplit="1" topLeftCell="A133" activePane="bottomLeft" state="frozen"/>
      <selection pane="bottomLeft" activeCell="A159" sqref="A159"/>
    </sheetView>
  </sheetViews>
  <sheetFormatPr defaultColWidth="8.81640625" defaultRowHeight="15" customHeight="1" outlineLevelRow="5" x14ac:dyDescent="0.35"/>
  <cols>
    <col min="1" max="1" width="8.7265625" bestFit="1" customWidth="1"/>
    <col min="2" max="2" width="6" customWidth="1"/>
    <col min="3" max="3" width="8.453125" customWidth="1"/>
    <col min="4" max="4" width="10.7265625" customWidth="1"/>
    <col min="5" max="5" width="10.453125" customWidth="1"/>
    <col min="6" max="6" width="12" customWidth="1"/>
    <col min="7" max="7" width="59.54296875" customWidth="1"/>
    <col min="8" max="8" width="64.26953125" hidden="1" customWidth="1"/>
    <col min="9" max="9" width="43.7265625" hidden="1" customWidth="1"/>
    <col min="10" max="10" width="7" customWidth="1"/>
    <col min="11" max="11" width="9.7265625" style="41" customWidth="1"/>
    <col min="12" max="12" width="9.1796875" style="41" bestFit="1" customWidth="1"/>
    <col min="13" max="13" width="10.1796875" style="41" bestFit="1" customWidth="1"/>
    <col min="14" max="14" width="9.54296875" style="41" bestFit="1" customWidth="1"/>
    <col min="15" max="15" width="10" style="41" bestFit="1" customWidth="1"/>
    <col min="16" max="19" width="9.26953125" style="43" customWidth="1"/>
    <col min="20" max="20" width="13.1796875" style="45" customWidth="1"/>
    <col min="21" max="21" width="10.7265625" style="45" customWidth="1"/>
    <col min="22" max="23" width="10.26953125" style="45" customWidth="1"/>
    <col min="24" max="24" width="9" customWidth="1"/>
    <col min="25" max="25" width="9.54296875" bestFit="1" customWidth="1"/>
    <col min="26" max="26" width="7.1796875" customWidth="1"/>
    <col min="27" max="27" width="10.7265625" bestFit="1" customWidth="1"/>
    <col min="28" max="28" width="10.54296875" bestFit="1" customWidth="1"/>
  </cols>
  <sheetData>
    <row r="1" spans="1:29" ht="15" customHeight="1" x14ac:dyDescent="0.35">
      <c r="A1" s="33" t="s">
        <v>3652</v>
      </c>
      <c r="B1" s="33"/>
      <c r="C1" s="213" t="s">
        <v>1</v>
      </c>
      <c r="D1" s="213"/>
      <c r="E1" s="213"/>
      <c r="F1" s="213"/>
      <c r="G1" s="213"/>
      <c r="H1" s="33"/>
      <c r="I1" s="33" t="s">
        <v>1128</v>
      </c>
      <c r="J1" s="33"/>
      <c r="K1" s="218" t="s">
        <v>3731</v>
      </c>
      <c r="L1" s="218"/>
      <c r="M1" s="218"/>
      <c r="N1" s="218"/>
      <c r="O1" s="218"/>
      <c r="P1" s="217" t="s">
        <v>3580</v>
      </c>
      <c r="Q1" s="217"/>
      <c r="R1" s="217"/>
      <c r="S1" s="217"/>
      <c r="T1" s="216" t="s">
        <v>3726</v>
      </c>
      <c r="U1" s="216"/>
      <c r="V1" s="216"/>
      <c r="W1" s="216"/>
      <c r="X1" s="33" t="s">
        <v>3583</v>
      </c>
      <c r="Y1" s="33" t="s">
        <v>3649</v>
      </c>
      <c r="Z1" s="33" t="s">
        <v>3586</v>
      </c>
      <c r="AA1" s="33" t="s">
        <v>3383</v>
      </c>
      <c r="AB1" s="33" t="s">
        <v>3384</v>
      </c>
      <c r="AC1" s="33" t="s">
        <v>3587</v>
      </c>
    </row>
    <row r="2" spans="1:29" ht="15" customHeight="1" x14ac:dyDescent="0.35">
      <c r="A2" s="33">
        <v>1</v>
      </c>
      <c r="B2" s="213" t="s">
        <v>4302</v>
      </c>
      <c r="C2" s="213"/>
      <c r="D2" s="213"/>
      <c r="E2" s="213"/>
      <c r="F2" s="213"/>
      <c r="G2" s="213"/>
      <c r="H2" s="33" t="str">
        <f>B2</f>
        <v>Project Schedule for  Template</v>
      </c>
      <c r="I2" s="33"/>
      <c r="J2" s="33"/>
      <c r="K2" s="46">
        <f>SUM(K66:K875)</f>
        <v>1</v>
      </c>
      <c r="L2" s="40"/>
      <c r="M2" s="40"/>
      <c r="N2" s="40"/>
      <c r="O2" s="40"/>
      <c r="P2" s="42"/>
      <c r="Q2" s="42"/>
      <c r="R2" s="42"/>
      <c r="S2" s="42"/>
      <c r="T2" s="44">
        <f>SUM(T3:T876)</f>
        <v>88920</v>
      </c>
      <c r="U2" s="44"/>
      <c r="V2" s="44"/>
      <c r="W2" s="44"/>
      <c r="X2" s="33"/>
      <c r="Y2" s="33"/>
      <c r="Z2" s="33"/>
      <c r="AA2" s="33">
        <f>Sheet2!C3</f>
        <v>44747</v>
      </c>
      <c r="AB2" s="33">
        <f>(WORKDAY(AA2,Sheet2!C2*5))</f>
        <v>45020</v>
      </c>
      <c r="AC2" s="33"/>
    </row>
    <row r="3" spans="1:29" s="26" customFormat="1" ht="15" customHeight="1" x14ac:dyDescent="0.35">
      <c r="A3" s="34">
        <f>A2+1</f>
        <v>2</v>
      </c>
      <c r="B3" s="34">
        <v>1.1000000000000001</v>
      </c>
      <c r="C3" s="219" t="s">
        <v>3385</v>
      </c>
      <c r="D3" s="219"/>
      <c r="E3" s="219"/>
      <c r="F3" s="219"/>
      <c r="G3" s="219"/>
      <c r="H3" s="34"/>
      <c r="I3" s="34"/>
      <c r="J3" s="34"/>
      <c r="K3" s="40"/>
      <c r="L3" s="40"/>
      <c r="M3" s="40"/>
      <c r="N3" s="40"/>
      <c r="O3" s="40"/>
      <c r="P3" s="42"/>
      <c r="Q3" s="42"/>
      <c r="R3" s="42"/>
      <c r="S3" s="42"/>
      <c r="T3" s="44"/>
      <c r="U3" s="44"/>
      <c r="V3" s="44"/>
      <c r="W3" s="44"/>
      <c r="X3" s="34"/>
      <c r="Y3" s="34"/>
      <c r="Z3" s="34"/>
      <c r="AA3" s="34">
        <f>$AA$2</f>
        <v>44747</v>
      </c>
      <c r="AB3" s="34">
        <f>(WORKDAY(AA3,Y3))</f>
        <v>44747</v>
      </c>
      <c r="AC3" s="34"/>
    </row>
    <row r="4" spans="1:29" s="26" customFormat="1" ht="15" customHeight="1" outlineLevel="1" x14ac:dyDescent="0.35">
      <c r="A4" s="34">
        <f>A3+1</f>
        <v>3</v>
      </c>
      <c r="B4" s="34"/>
      <c r="C4" s="34" t="s">
        <v>1604</v>
      </c>
      <c r="D4" s="210" t="s">
        <v>3382</v>
      </c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34"/>
      <c r="AB4" s="34"/>
      <c r="AC4" s="34"/>
    </row>
    <row r="5" spans="1:29" s="26" customFormat="1" ht="15" customHeight="1" outlineLevel="1" x14ac:dyDescent="0.35">
      <c r="A5" s="34">
        <f>A4+1</f>
        <v>4</v>
      </c>
      <c r="B5" s="34"/>
      <c r="C5" s="34" t="s">
        <v>1606</v>
      </c>
      <c r="D5" s="210" t="s">
        <v>3892</v>
      </c>
      <c r="E5" s="210"/>
      <c r="F5" s="210"/>
      <c r="G5" s="210"/>
      <c r="H5" s="34"/>
      <c r="I5" s="34"/>
      <c r="J5" s="34"/>
      <c r="K5" s="40"/>
      <c r="L5" s="40"/>
      <c r="M5" s="40"/>
      <c r="N5" s="40"/>
      <c r="O5" s="40"/>
      <c r="P5" s="42"/>
      <c r="Q5" s="42"/>
      <c r="R5" s="42"/>
      <c r="S5" s="42"/>
      <c r="T5" s="44"/>
      <c r="U5" s="44"/>
      <c r="V5" s="44"/>
      <c r="W5" s="44"/>
      <c r="X5" s="34"/>
      <c r="Y5" s="34"/>
      <c r="Z5" s="34"/>
      <c r="AA5" s="34"/>
      <c r="AB5" s="34"/>
      <c r="AC5" s="34"/>
    </row>
    <row r="6" spans="1:29" s="26" customFormat="1" ht="15" customHeight="1" outlineLevel="1" x14ac:dyDescent="0.35">
      <c r="A6" s="34">
        <f>A5+1</f>
        <v>5</v>
      </c>
      <c r="B6" s="34"/>
      <c r="C6" s="34" t="s">
        <v>1606</v>
      </c>
      <c r="D6" s="210" t="s">
        <v>3735</v>
      </c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/>
      <c r="Y6" s="210"/>
      <c r="Z6" s="210"/>
      <c r="AA6" s="34">
        <f>AA3</f>
        <v>44747</v>
      </c>
      <c r="AB6" s="34">
        <f>(WORKDAY(AA6,Y6))</f>
        <v>44747</v>
      </c>
      <c r="AC6" s="34"/>
    </row>
    <row r="7" spans="1:29" s="27" customFormat="1" ht="15" customHeight="1" x14ac:dyDescent="0.35">
      <c r="A7" s="35">
        <f>A6+1</f>
        <v>6</v>
      </c>
      <c r="B7" s="35">
        <v>1.2</v>
      </c>
      <c r="C7" s="223" t="s">
        <v>3734</v>
      </c>
      <c r="D7" s="223"/>
      <c r="E7" s="223"/>
      <c r="F7" s="223"/>
      <c r="G7" s="223"/>
      <c r="H7" s="35"/>
      <c r="I7" s="35"/>
      <c r="J7" s="35"/>
      <c r="K7" s="46">
        <v>0.03</v>
      </c>
      <c r="L7" s="46">
        <f>SUM(L8:L49)</f>
        <v>0.85</v>
      </c>
      <c r="M7" s="46"/>
      <c r="N7" s="46"/>
      <c r="O7" s="46"/>
      <c r="P7" s="42">
        <f>((Sheet2!$C$2*40)*K7)</f>
        <v>46.8</v>
      </c>
      <c r="Q7" s="42"/>
      <c r="R7" s="42"/>
      <c r="S7" s="42"/>
      <c r="T7" s="44"/>
      <c r="U7" s="44"/>
      <c r="V7" s="44"/>
      <c r="W7" s="44"/>
      <c r="X7" s="35">
        <f>IF(ISBLANK(P7),IF(ISBLANK(Q7),IF(ISBLANK(R7),IF(ISBLANK(S7),"Error",S7),R7),Q7),P7)/6</f>
        <v>7.8</v>
      </c>
      <c r="Y7" s="35">
        <f>ROUNDUP(X7,1)</f>
        <v>7.8</v>
      </c>
      <c r="Z7" s="35"/>
      <c r="AA7" s="35">
        <f t="shared" ref="AA7:AA18" si="0">IF(ISBLANK(Z7),,WORKDAY(VLOOKUP(Z7,$A$2:$AB$876,26),0))</f>
        <v>0</v>
      </c>
      <c r="AB7" s="35"/>
      <c r="AC7" s="35"/>
    </row>
    <row r="8" spans="1:29" s="27" customFormat="1" ht="15" customHeight="1" outlineLevel="1" x14ac:dyDescent="0.35">
      <c r="A8" s="35">
        <f t="shared" ref="A8:A72" si="1">A7+1</f>
        <v>7</v>
      </c>
      <c r="B8" s="35"/>
      <c r="C8" s="35" t="s">
        <v>1606</v>
      </c>
      <c r="D8" s="212" t="s">
        <v>3619</v>
      </c>
      <c r="E8" s="212"/>
      <c r="F8" s="212"/>
      <c r="G8" s="212"/>
      <c r="H8" s="35" t="str">
        <f>CONCATENATE("     ",D8)</f>
        <v xml:space="preserve">     Develop Preliminary Project Plan</v>
      </c>
      <c r="I8" s="35"/>
      <c r="J8" s="35"/>
      <c r="K8" s="46"/>
      <c r="L8" s="46">
        <v>0.2</v>
      </c>
      <c r="M8" s="46">
        <f>SUM(M9)</f>
        <v>1</v>
      </c>
      <c r="N8" s="46"/>
      <c r="O8" s="46"/>
      <c r="P8" s="42"/>
      <c r="Q8" s="42">
        <f>($P$7*L8)</f>
        <v>9.36</v>
      </c>
      <c r="R8" s="42"/>
      <c r="S8" s="42"/>
      <c r="T8" s="44"/>
      <c r="U8" s="44">
        <f>Q8*Sheet2!$C$4</f>
        <v>936</v>
      </c>
      <c r="V8" s="44"/>
      <c r="W8" s="44"/>
      <c r="X8" s="35">
        <f t="shared" ref="X8:X64" si="2">IF(ISBLANK(P8),IF(ISBLANK(Q8),IF(ISBLANK(R8),IF(ISBLANK(S8),"Error",S8),R8),Q8),P8)/6</f>
        <v>1.5599999999999998</v>
      </c>
      <c r="Y8" s="35">
        <f t="shared" ref="Y8:Y64" si="3">ROUNDUP(X8,1)</f>
        <v>1.6</v>
      </c>
      <c r="Z8" s="35">
        <v>3</v>
      </c>
      <c r="AA8" s="35">
        <f t="shared" si="0"/>
        <v>0</v>
      </c>
      <c r="AB8" s="35">
        <f>(WORKDAY(AA8,Y8))</f>
        <v>2</v>
      </c>
      <c r="AC8" s="35"/>
    </row>
    <row r="9" spans="1:29" s="27" customFormat="1" ht="15" customHeight="1" outlineLevel="2" x14ac:dyDescent="0.35">
      <c r="A9" s="35">
        <f t="shared" si="1"/>
        <v>8</v>
      </c>
      <c r="B9" s="35"/>
      <c r="C9" s="35"/>
      <c r="D9" s="35" t="s">
        <v>2314</v>
      </c>
      <c r="E9" s="212" t="s">
        <v>3621</v>
      </c>
      <c r="F9" s="212"/>
      <c r="G9" s="212"/>
      <c r="H9" s="35" t="str">
        <f>CONCATENATE("          ",E9)</f>
        <v xml:space="preserve">          Create Preliminary Project Plan</v>
      </c>
      <c r="I9" s="35" t="s">
        <v>1129</v>
      </c>
      <c r="J9" s="35">
        <f>LEN(TRIM(I9))-LEN(SUBSTITUTE(TRIM(I9),",",""))+1</f>
        <v>1</v>
      </c>
      <c r="K9" s="46"/>
      <c r="L9" s="46"/>
      <c r="M9" s="46">
        <v>1</v>
      </c>
      <c r="N9" s="46"/>
      <c r="O9" s="46"/>
      <c r="P9" s="42"/>
      <c r="Q9" s="42"/>
      <c r="R9" s="42">
        <f>($Q$8*M9)</f>
        <v>9.36</v>
      </c>
      <c r="S9" s="42"/>
      <c r="T9" s="44"/>
      <c r="U9" s="44"/>
      <c r="V9" s="44">
        <f>R9*Sheet2!$C$4</f>
        <v>936</v>
      </c>
      <c r="W9" s="44"/>
      <c r="X9" s="35">
        <f t="shared" si="2"/>
        <v>1.5599999999999998</v>
      </c>
      <c r="Y9" s="35">
        <f t="shared" si="3"/>
        <v>1.6</v>
      </c>
      <c r="Z9" s="35">
        <v>3</v>
      </c>
      <c r="AA9" s="35">
        <f t="shared" si="0"/>
        <v>0</v>
      </c>
      <c r="AB9" s="35">
        <f>(WORKDAY(AA9,Y9))</f>
        <v>2</v>
      </c>
      <c r="AC9" s="35"/>
    </row>
    <row r="10" spans="1:29" s="27" customFormat="1" ht="15" customHeight="1" outlineLevel="1" x14ac:dyDescent="0.35">
      <c r="A10" s="35">
        <f t="shared" si="1"/>
        <v>9</v>
      </c>
      <c r="B10" s="35"/>
      <c r="C10" s="35" t="s">
        <v>1608</v>
      </c>
      <c r="D10" s="212" t="s">
        <v>3650</v>
      </c>
      <c r="E10" s="212"/>
      <c r="F10" s="212"/>
      <c r="G10" s="212"/>
      <c r="H10" s="35" t="str">
        <f>CONCATENATE("     ",D10)</f>
        <v xml:space="preserve">     Perform Preliminary Project Plan Peer Review</v>
      </c>
      <c r="I10" s="35"/>
      <c r="J10" s="35"/>
      <c r="K10" s="46"/>
      <c r="L10" s="46">
        <v>0.1</v>
      </c>
      <c r="M10" s="46">
        <f>SUM(M11:M18)</f>
        <v>1</v>
      </c>
      <c r="N10" s="46"/>
      <c r="O10" s="46"/>
      <c r="P10" s="42"/>
      <c r="Q10" s="42">
        <f>($P$7*L10)</f>
        <v>4.68</v>
      </c>
      <c r="R10" s="42"/>
      <c r="S10" s="42"/>
      <c r="T10" s="44"/>
      <c r="U10" s="44">
        <f>Q10*Sheet2!$C$4</f>
        <v>468</v>
      </c>
      <c r="V10" s="44"/>
      <c r="W10" s="44"/>
      <c r="X10" s="35">
        <f t="shared" si="2"/>
        <v>0.77999999999999992</v>
      </c>
      <c r="Y10" s="35">
        <f t="shared" si="3"/>
        <v>0.79999999999999993</v>
      </c>
      <c r="Z10" s="35">
        <v>4</v>
      </c>
      <c r="AA10" s="35">
        <f t="shared" si="0"/>
        <v>0</v>
      </c>
      <c r="AB10" s="35">
        <f>(WORKDAY(AA10,Y10)+10)</f>
        <v>10</v>
      </c>
      <c r="AC10" s="35"/>
    </row>
    <row r="11" spans="1:29" s="27" customFormat="1" ht="15" customHeight="1" outlineLevel="2" x14ac:dyDescent="0.35">
      <c r="A11" s="35">
        <f t="shared" si="1"/>
        <v>10</v>
      </c>
      <c r="B11" s="35"/>
      <c r="C11" s="35"/>
      <c r="D11" s="35" t="s">
        <v>2896</v>
      </c>
      <c r="E11" s="212" t="s">
        <v>3622</v>
      </c>
      <c r="F11" s="212"/>
      <c r="G11" s="212"/>
      <c r="H11" s="35" t="str">
        <f>CONCATENATE("          ",E11)</f>
        <v xml:space="preserve">          Prepare for Preliminary Project Plan Peer Review</v>
      </c>
      <c r="I11" s="35"/>
      <c r="J11" s="35"/>
      <c r="K11" s="46"/>
      <c r="L11" s="46"/>
      <c r="M11" s="46">
        <v>0.35</v>
      </c>
      <c r="N11" s="46">
        <f>SUM(N12:N14)</f>
        <v>1</v>
      </c>
      <c r="O11" s="46"/>
      <c r="P11" s="42"/>
      <c r="Q11" s="42"/>
      <c r="R11" s="42">
        <f>($Q$10*M11)</f>
        <v>1.6379999999999999</v>
      </c>
      <c r="S11" s="42"/>
      <c r="T11" s="44"/>
      <c r="U11" s="44"/>
      <c r="V11" s="44" t="e">
        <f>#REF!*Sheet2!$C$4</f>
        <v>#REF!</v>
      </c>
      <c r="W11" s="44"/>
      <c r="X11" s="35">
        <f t="shared" si="2"/>
        <v>0.27299999999999996</v>
      </c>
      <c r="Y11" s="35">
        <f t="shared" si="3"/>
        <v>0.30000000000000004</v>
      </c>
      <c r="Z11" s="35"/>
      <c r="AA11" s="35">
        <f t="shared" si="0"/>
        <v>0</v>
      </c>
      <c r="AB11" s="35">
        <f>(WORKDAY(AA11,Y11))</f>
        <v>0</v>
      </c>
      <c r="AC11" s="35"/>
    </row>
    <row r="12" spans="1:29" s="27" customFormat="1" ht="15" customHeight="1" outlineLevel="3" x14ac:dyDescent="0.35">
      <c r="A12" s="35">
        <f t="shared" si="1"/>
        <v>11</v>
      </c>
      <c r="B12" s="35"/>
      <c r="C12" s="35"/>
      <c r="D12" s="35"/>
      <c r="E12" s="35" t="s">
        <v>3720</v>
      </c>
      <c r="F12" s="212" t="s">
        <v>3717</v>
      </c>
      <c r="G12" s="212"/>
      <c r="H12" s="35"/>
      <c r="I12" s="35"/>
      <c r="J12" s="35"/>
      <c r="K12" s="46"/>
      <c r="L12" s="46"/>
      <c r="M12" s="46"/>
      <c r="N12" s="46">
        <v>0.1</v>
      </c>
      <c r="O12" s="46"/>
      <c r="P12" s="42"/>
      <c r="Q12" s="42"/>
      <c r="R12" s="42"/>
      <c r="S12" s="42" t="e">
        <f>#REF!*N12</f>
        <v>#REF!</v>
      </c>
      <c r="T12" s="44"/>
      <c r="U12" s="44"/>
      <c r="V12" s="44"/>
      <c r="W12" s="44"/>
      <c r="X12" s="35" t="e">
        <f t="shared" si="2"/>
        <v>#REF!</v>
      </c>
      <c r="Y12" s="35" t="e">
        <f t="shared" si="3"/>
        <v>#REF!</v>
      </c>
      <c r="Z12" s="35"/>
      <c r="AA12" s="35">
        <f t="shared" si="0"/>
        <v>0</v>
      </c>
      <c r="AB12" s="35"/>
      <c r="AC12" s="35"/>
    </row>
    <row r="13" spans="1:29" s="27" customFormat="1" ht="15" customHeight="1" outlineLevel="3" x14ac:dyDescent="0.35">
      <c r="A13" s="35">
        <f t="shared" si="1"/>
        <v>12</v>
      </c>
      <c r="B13" s="35"/>
      <c r="C13" s="35"/>
      <c r="D13" s="35"/>
      <c r="E13" s="35" t="s">
        <v>3721</v>
      </c>
      <c r="F13" s="212" t="s">
        <v>3651</v>
      </c>
      <c r="G13" s="212"/>
      <c r="H13" s="35" t="str">
        <f>CONCATENATE("               ",F13)</f>
        <v xml:space="preserve">               Check Draft Preliminary Project Plan</v>
      </c>
      <c r="I13" s="35" t="s">
        <v>1129</v>
      </c>
      <c r="J13" s="35">
        <f>LEN(TRIM(I13))-LEN(SUBSTITUTE(TRIM(I13),",",""))+1</f>
        <v>1</v>
      </c>
      <c r="K13" s="46"/>
      <c r="L13" s="46"/>
      <c r="M13" s="46"/>
      <c r="N13" s="46">
        <v>0.8</v>
      </c>
      <c r="O13" s="46"/>
      <c r="P13" s="42"/>
      <c r="Q13" s="42"/>
      <c r="R13" s="42"/>
      <c r="S13" s="42" t="e">
        <f>#REF!*N13</f>
        <v>#REF!</v>
      </c>
      <c r="T13" s="44"/>
      <c r="U13" s="44"/>
      <c r="V13" s="44"/>
      <c r="W13" s="44" t="e">
        <f>#REF!*Sheet2!$C$4</f>
        <v>#REF!</v>
      </c>
      <c r="X13" s="35" t="e">
        <f t="shared" si="2"/>
        <v>#REF!</v>
      </c>
      <c r="Y13" s="35" t="e">
        <f t="shared" si="3"/>
        <v>#REF!</v>
      </c>
      <c r="Z13" s="35"/>
      <c r="AA13" s="35">
        <f t="shared" si="0"/>
        <v>0</v>
      </c>
      <c r="AB13" s="35" t="e">
        <f>(WORKDAY(AA13,Y13))</f>
        <v>#REF!</v>
      </c>
      <c r="AC13" s="35"/>
    </row>
    <row r="14" spans="1:29" s="27" customFormat="1" ht="15" customHeight="1" outlineLevel="3" x14ac:dyDescent="0.35">
      <c r="A14" s="35">
        <f t="shared" si="1"/>
        <v>13</v>
      </c>
      <c r="B14" s="35"/>
      <c r="C14" s="35"/>
      <c r="D14" s="35"/>
      <c r="E14" s="35" t="s">
        <v>3732</v>
      </c>
      <c r="F14" s="212" t="s">
        <v>3733</v>
      </c>
      <c r="G14" s="212"/>
      <c r="H14" s="35" t="str">
        <f>CONCATENATE("               ",F14)</f>
        <v xml:space="preserve">               Schedule Preliminary Project Plan Peer Review Meeting</v>
      </c>
      <c r="I14" s="35"/>
      <c r="J14" s="35">
        <f>LEN(TRIM(I14))-LEN(SUBSTITUTE(TRIM(I14),",",""))+1</f>
        <v>1</v>
      </c>
      <c r="K14" s="46"/>
      <c r="L14" s="46"/>
      <c r="M14" s="46"/>
      <c r="N14" s="46">
        <v>0.1</v>
      </c>
      <c r="O14" s="46"/>
      <c r="P14" s="42"/>
      <c r="Q14" s="42"/>
      <c r="R14" s="42"/>
      <c r="S14" s="42" t="e">
        <f>#REF!*N14</f>
        <v>#REF!</v>
      </c>
      <c r="T14" s="44"/>
      <c r="U14" s="44"/>
      <c r="V14" s="44"/>
      <c r="W14" s="44"/>
      <c r="X14" s="35" t="e">
        <f t="shared" si="2"/>
        <v>#REF!</v>
      </c>
      <c r="Y14" s="35" t="e">
        <f t="shared" si="3"/>
        <v>#REF!</v>
      </c>
      <c r="Z14" s="35"/>
      <c r="AA14" s="35">
        <f t="shared" si="0"/>
        <v>0</v>
      </c>
      <c r="AB14" s="35"/>
      <c r="AC14" s="35"/>
    </row>
    <row r="15" spans="1:29" s="27" customFormat="1" ht="15" customHeight="1" outlineLevel="2" x14ac:dyDescent="0.35">
      <c r="A15" s="35">
        <f t="shared" si="1"/>
        <v>14</v>
      </c>
      <c r="B15" s="35"/>
      <c r="C15" s="35"/>
      <c r="D15" s="35" t="s">
        <v>2897</v>
      </c>
      <c r="E15" s="212" t="s">
        <v>3623</v>
      </c>
      <c r="F15" s="212"/>
      <c r="G15" s="212"/>
      <c r="H15" s="35" t="str">
        <f>CONCATENATE("          ",E15)</f>
        <v xml:space="preserve">          Conduct Preliminary Project Plan Peer Review</v>
      </c>
      <c r="I15" s="35"/>
      <c r="J15" s="35"/>
      <c r="K15" s="46"/>
      <c r="L15" s="46"/>
      <c r="M15" s="46">
        <v>0.2</v>
      </c>
      <c r="N15" s="46">
        <f>SUM(N16:N17)</f>
        <v>1</v>
      </c>
      <c r="O15" s="46"/>
      <c r="P15" s="42"/>
      <c r="Q15" s="42"/>
      <c r="R15" s="42">
        <f>($Q$10*M15)</f>
        <v>0.93599999999999994</v>
      </c>
      <c r="S15" s="42"/>
      <c r="T15" s="44"/>
      <c r="U15" s="44"/>
      <c r="V15" s="44">
        <f>R15*Sheet2!$C$4</f>
        <v>93.6</v>
      </c>
      <c r="W15" s="44"/>
      <c r="X15" s="35">
        <f t="shared" si="2"/>
        <v>0.156</v>
      </c>
      <c r="Y15" s="35">
        <f t="shared" si="3"/>
        <v>0.2</v>
      </c>
      <c r="Z15" s="35">
        <v>4</v>
      </c>
      <c r="AA15" s="35">
        <f t="shared" si="0"/>
        <v>0</v>
      </c>
      <c r="AB15" s="35">
        <f>(WORKDAY(AA15,Y15))</f>
        <v>0</v>
      </c>
      <c r="AC15" s="35"/>
    </row>
    <row r="16" spans="1:29" s="27" customFormat="1" ht="15" customHeight="1" outlineLevel="3" x14ac:dyDescent="0.35">
      <c r="A16" s="35">
        <f>A14+1</f>
        <v>14</v>
      </c>
      <c r="B16" s="35"/>
      <c r="C16" s="35"/>
      <c r="D16" s="35"/>
      <c r="E16" s="35" t="s">
        <v>3722</v>
      </c>
      <c r="F16" s="212" t="s">
        <v>3624</v>
      </c>
      <c r="G16" s="212"/>
      <c r="H16" s="35" t="str">
        <f>CONCATENATE("               ",F16)</f>
        <v xml:space="preserve">               Conduct Preliminary Project Peer Plan Review Meeting</v>
      </c>
      <c r="I16" s="35"/>
      <c r="J16" s="35">
        <f>LEN(TRIM(I16))-LEN(SUBSTITUTE(TRIM(I16),",",""))+1</f>
        <v>1</v>
      </c>
      <c r="K16" s="46"/>
      <c r="L16" s="46"/>
      <c r="M16" s="46"/>
      <c r="N16" s="46">
        <v>0.8</v>
      </c>
      <c r="O16" s="46"/>
      <c r="P16" s="42"/>
      <c r="Q16" s="42"/>
      <c r="R16" s="42"/>
      <c r="S16" s="42" t="e">
        <f>#REF!*N16</f>
        <v>#REF!</v>
      </c>
      <c r="T16" s="44"/>
      <c r="U16" s="44"/>
      <c r="V16" s="44"/>
      <c r="W16" s="44" t="e">
        <f>S16*Sheet2!$C$4</f>
        <v>#REF!</v>
      </c>
      <c r="X16" s="35" t="e">
        <f t="shared" si="2"/>
        <v>#REF!</v>
      </c>
      <c r="Y16" s="35" t="e">
        <f t="shared" si="3"/>
        <v>#REF!</v>
      </c>
      <c r="Z16" s="35"/>
      <c r="AA16" s="35">
        <f t="shared" si="0"/>
        <v>0</v>
      </c>
      <c r="AB16" s="35" t="e">
        <f>(WORKDAY(AA16,Y16))</f>
        <v>#REF!</v>
      </c>
      <c r="AC16" s="35"/>
    </row>
    <row r="17" spans="1:29" s="27" customFormat="1" ht="15" customHeight="1" outlineLevel="3" x14ac:dyDescent="0.35">
      <c r="A17" s="35">
        <f>A15+1</f>
        <v>15</v>
      </c>
      <c r="B17" s="35"/>
      <c r="C17" s="35"/>
      <c r="D17" s="35"/>
      <c r="E17" s="35" t="s">
        <v>3812</v>
      </c>
      <c r="F17" s="212" t="s">
        <v>3811</v>
      </c>
      <c r="G17" s="212"/>
      <c r="H17" s="35" t="str">
        <f>CONCATENATE("               ",F17)</f>
        <v xml:space="preserve">               Review and Log Project Plan Peer Review Feedback</v>
      </c>
      <c r="I17" s="35"/>
      <c r="J17" s="35">
        <f>LEN(TRIM(I17))-LEN(SUBSTITUTE(TRIM(I17),",",""))+1</f>
        <v>1</v>
      </c>
      <c r="K17" s="46"/>
      <c r="L17" s="46"/>
      <c r="M17" s="46"/>
      <c r="N17" s="46">
        <v>0.2</v>
      </c>
      <c r="O17" s="46"/>
      <c r="P17" s="42"/>
      <c r="Q17" s="42"/>
      <c r="R17" s="42"/>
      <c r="S17" s="42" t="e">
        <f>#REF!*N17</f>
        <v>#REF!</v>
      </c>
      <c r="T17" s="44"/>
      <c r="U17" s="44"/>
      <c r="V17" s="44"/>
      <c r="W17" s="44" t="e">
        <f>S17*Sheet2!$C$4</f>
        <v>#REF!</v>
      </c>
      <c r="X17" s="35" t="e">
        <f t="shared" si="2"/>
        <v>#REF!</v>
      </c>
      <c r="Y17" s="35" t="e">
        <f t="shared" si="3"/>
        <v>#REF!</v>
      </c>
      <c r="Z17" s="35"/>
      <c r="AA17" s="35">
        <f t="shared" si="0"/>
        <v>0</v>
      </c>
      <c r="AB17" s="35" t="e">
        <f>(WORKDAY(AA17,Y17))</f>
        <v>#REF!</v>
      </c>
      <c r="AC17" s="35"/>
    </row>
    <row r="18" spans="1:29" s="27" customFormat="1" ht="15" customHeight="1" outlineLevel="2" x14ac:dyDescent="0.35">
      <c r="A18" s="35">
        <f t="shared" si="1"/>
        <v>16</v>
      </c>
      <c r="B18" s="35"/>
      <c r="C18" s="35"/>
      <c r="D18" s="35" t="s">
        <v>2898</v>
      </c>
      <c r="E18" s="212" t="s">
        <v>3648</v>
      </c>
      <c r="F18" s="212"/>
      <c r="G18" s="212"/>
      <c r="H18" s="35" t="str">
        <f>CONCATENATE("          ",E18)</f>
        <v xml:space="preserve">          Analyze Preliminary Project Plan Peer Review</v>
      </c>
      <c r="I18" s="35"/>
      <c r="J18" s="35"/>
      <c r="K18" s="46"/>
      <c r="L18" s="46"/>
      <c r="M18" s="46">
        <v>0.45</v>
      </c>
      <c r="N18" s="46">
        <f>SUM(N19:N22)</f>
        <v>1</v>
      </c>
      <c r="O18" s="46"/>
      <c r="P18" s="42"/>
      <c r="Q18" s="42"/>
      <c r="R18" s="42">
        <f>($Q$10*M18)</f>
        <v>2.1059999999999999</v>
      </c>
      <c r="S18" s="42"/>
      <c r="T18" s="44"/>
      <c r="U18" s="44"/>
      <c r="V18" s="44">
        <f>R18*Sheet2!$C$4</f>
        <v>210.6</v>
      </c>
      <c r="W18" s="44"/>
      <c r="X18" s="35">
        <f t="shared" si="2"/>
        <v>0.35099999999999998</v>
      </c>
      <c r="Y18" s="35">
        <f t="shared" si="3"/>
        <v>0.4</v>
      </c>
      <c r="Z18" s="35">
        <v>9</v>
      </c>
      <c r="AA18" s="35">
        <f t="shared" si="0"/>
        <v>4</v>
      </c>
      <c r="AB18" s="35">
        <f>(WORKDAY(AA18,Y18))</f>
        <v>4</v>
      </c>
      <c r="AC18" s="35"/>
    </row>
    <row r="19" spans="1:29" s="27" customFormat="1" ht="15" customHeight="1" outlineLevel="3" x14ac:dyDescent="0.35">
      <c r="A19" s="35">
        <f t="shared" si="1"/>
        <v>17</v>
      </c>
      <c r="B19" s="35"/>
      <c r="C19" s="35"/>
      <c r="D19" s="35"/>
      <c r="E19" s="35" t="s">
        <v>3723</v>
      </c>
      <c r="F19" s="212" t="s">
        <v>3630</v>
      </c>
      <c r="G19" s="212"/>
      <c r="H19" s="35"/>
      <c r="I19" s="35"/>
      <c r="J19" s="35"/>
      <c r="K19" s="46"/>
      <c r="L19" s="46"/>
      <c r="M19" s="46"/>
      <c r="N19" s="46">
        <v>0.35</v>
      </c>
      <c r="O19" s="46"/>
      <c r="P19" s="42"/>
      <c r="Q19" s="42"/>
      <c r="R19" s="42"/>
      <c r="S19" s="42" t="e">
        <f>#REF!*N19</f>
        <v>#REF!</v>
      </c>
      <c r="T19" s="44"/>
      <c r="U19" s="44"/>
      <c r="V19" s="44"/>
      <c r="W19" s="44"/>
      <c r="X19" s="35" t="e">
        <f t="shared" si="2"/>
        <v>#REF!</v>
      </c>
      <c r="Y19" s="35" t="e">
        <f t="shared" si="3"/>
        <v>#REF!</v>
      </c>
      <c r="Z19" s="35"/>
      <c r="AA19" s="35"/>
      <c r="AB19" s="35"/>
      <c r="AC19" s="35"/>
    </row>
    <row r="20" spans="1:29" s="27" customFormat="1" ht="15" customHeight="1" outlineLevel="3" x14ac:dyDescent="0.35">
      <c r="A20" s="35">
        <f t="shared" si="1"/>
        <v>18</v>
      </c>
      <c r="B20" s="35"/>
      <c r="C20" s="35"/>
      <c r="D20" s="35"/>
      <c r="E20" s="35" t="s">
        <v>3724</v>
      </c>
      <c r="F20" s="212" t="s">
        <v>3625</v>
      </c>
      <c r="G20" s="212"/>
      <c r="H20" s="35" t="str">
        <f>CONCATENATE("               ",F20)</f>
        <v xml:space="preserve">               Preliminary Project Plan Peer Review Follow Up</v>
      </c>
      <c r="I20" s="35" t="s">
        <v>1129</v>
      </c>
      <c r="J20" s="35">
        <f>LEN(TRIM(I20))-LEN(SUBSTITUTE(TRIM(I20),",",""))+1</f>
        <v>1</v>
      </c>
      <c r="K20" s="46"/>
      <c r="L20" s="46"/>
      <c r="M20" s="46"/>
      <c r="N20" s="46">
        <v>0.2</v>
      </c>
      <c r="O20" s="46"/>
      <c r="P20" s="42"/>
      <c r="Q20" s="42"/>
      <c r="R20" s="42"/>
      <c r="S20" s="42" t="e">
        <f>#REF!*N20</f>
        <v>#REF!</v>
      </c>
      <c r="T20" s="44"/>
      <c r="U20" s="44"/>
      <c r="V20" s="44"/>
      <c r="W20" s="44" t="e">
        <f>S20*Sheet2!$C$4</f>
        <v>#REF!</v>
      </c>
      <c r="X20" s="35" t="e">
        <f t="shared" si="2"/>
        <v>#REF!</v>
      </c>
      <c r="Y20" s="35" t="e">
        <f t="shared" si="3"/>
        <v>#REF!</v>
      </c>
      <c r="Z20" s="35"/>
      <c r="AA20" s="35">
        <f t="shared" ref="AA20:AA38" si="4">IF(ISBLANK(Z20),,WORKDAY(VLOOKUP(Z20,$A$2:$AB$876,26),0))</f>
        <v>0</v>
      </c>
      <c r="AB20" s="35" t="e">
        <f>(WORKDAY(AA20,Y20))</f>
        <v>#REF!</v>
      </c>
      <c r="AC20" s="35"/>
    </row>
    <row r="21" spans="1:29" s="27" customFormat="1" ht="15" customHeight="1" outlineLevel="3" x14ac:dyDescent="0.35">
      <c r="A21" s="35">
        <f t="shared" si="1"/>
        <v>19</v>
      </c>
      <c r="B21" s="35"/>
      <c r="C21" s="35"/>
      <c r="D21" s="35"/>
      <c r="E21" s="35" t="s">
        <v>3725</v>
      </c>
      <c r="F21" s="212" t="s">
        <v>3626</v>
      </c>
      <c r="G21" s="212"/>
      <c r="H21" s="35" t="str">
        <f>CONCATENATE("               ",F21)</f>
        <v xml:space="preserve">               Resolve Modifications from Preliminary Project Plan Peer Review</v>
      </c>
      <c r="I21" s="35" t="s">
        <v>1129</v>
      </c>
      <c r="J21" s="35">
        <f>LEN(TRIM(I21))-LEN(SUBSTITUTE(TRIM(I21),",",""))+1</f>
        <v>1</v>
      </c>
      <c r="K21" s="46"/>
      <c r="L21" s="46"/>
      <c r="M21" s="46"/>
      <c r="N21" s="46">
        <v>0.35</v>
      </c>
      <c r="O21" s="46"/>
      <c r="P21" s="42"/>
      <c r="Q21" s="42"/>
      <c r="R21" s="42"/>
      <c r="S21" s="42" t="e">
        <f>#REF!*N21</f>
        <v>#REF!</v>
      </c>
      <c r="T21" s="44"/>
      <c r="U21" s="44"/>
      <c r="V21" s="44"/>
      <c r="W21" s="44" t="e">
        <f>S21*Sheet2!$C$4</f>
        <v>#REF!</v>
      </c>
      <c r="X21" s="35" t="e">
        <f t="shared" si="2"/>
        <v>#REF!</v>
      </c>
      <c r="Y21" s="35" t="e">
        <f t="shared" si="3"/>
        <v>#REF!</v>
      </c>
      <c r="Z21" s="35">
        <v>12</v>
      </c>
      <c r="AA21" s="35">
        <f t="shared" si="4"/>
        <v>0</v>
      </c>
      <c r="AB21" s="35" t="e">
        <f>(WORKDAY(AA21,Y21))</f>
        <v>#REF!</v>
      </c>
      <c r="AC21" s="35"/>
    </row>
    <row r="22" spans="1:29" s="27" customFormat="1" ht="15" customHeight="1" outlineLevel="3" x14ac:dyDescent="0.35">
      <c r="A22" s="35">
        <f t="shared" si="1"/>
        <v>20</v>
      </c>
      <c r="B22" s="35"/>
      <c r="C22" s="35"/>
      <c r="D22" s="35"/>
      <c r="E22" s="35" t="s">
        <v>3740</v>
      </c>
      <c r="F22" s="212" t="s">
        <v>3627</v>
      </c>
      <c r="G22" s="212"/>
      <c r="H22" s="35" t="str">
        <f>CONCATENATE("               ",F22)</f>
        <v xml:space="preserve">               Document and Communicate Preliminary Project Plan Review Results</v>
      </c>
      <c r="I22" s="35" t="s">
        <v>1129</v>
      </c>
      <c r="J22" s="35">
        <f>LEN(TRIM(I22))-LEN(SUBSTITUTE(TRIM(I22),",",""))+1</f>
        <v>1</v>
      </c>
      <c r="K22" s="46"/>
      <c r="L22" s="46"/>
      <c r="M22" s="46"/>
      <c r="N22" s="46">
        <v>0.1</v>
      </c>
      <c r="O22" s="46"/>
      <c r="P22" s="42"/>
      <c r="Q22" s="42"/>
      <c r="R22" s="42"/>
      <c r="S22" s="42" t="e">
        <f>#REF!*N22</f>
        <v>#REF!</v>
      </c>
      <c r="T22" s="44"/>
      <c r="U22" s="44"/>
      <c r="V22" s="44"/>
      <c r="W22" s="44" t="e">
        <f>S22*Sheet2!$C$4</f>
        <v>#REF!</v>
      </c>
      <c r="X22" s="35" t="e">
        <f t="shared" si="2"/>
        <v>#REF!</v>
      </c>
      <c r="Y22" s="35" t="e">
        <f t="shared" si="3"/>
        <v>#REF!</v>
      </c>
      <c r="Z22" s="35">
        <v>13</v>
      </c>
      <c r="AA22" s="35">
        <f t="shared" si="4"/>
        <v>0</v>
      </c>
      <c r="AB22" s="35" t="e">
        <f>(WORKDAY(AA22,Y22))</f>
        <v>#REF!</v>
      </c>
      <c r="AC22" s="35"/>
    </row>
    <row r="23" spans="1:29" s="27" customFormat="1" ht="15" customHeight="1" outlineLevel="1" x14ac:dyDescent="0.35">
      <c r="A23" s="35">
        <f t="shared" si="1"/>
        <v>21</v>
      </c>
      <c r="B23" s="35"/>
      <c r="C23" s="35" t="s">
        <v>1610</v>
      </c>
      <c r="D23" s="212" t="s">
        <v>3736</v>
      </c>
      <c r="E23" s="212"/>
      <c r="F23" s="212"/>
      <c r="G23" s="212"/>
      <c r="H23" s="35" t="str">
        <f>CONCATENATE("     ",D23)</f>
        <v xml:space="preserve">     Review and Approve Preliminary Project Plan</v>
      </c>
      <c r="I23" s="35"/>
      <c r="J23" s="35"/>
      <c r="K23" s="46"/>
      <c r="L23" s="46">
        <v>0.05</v>
      </c>
      <c r="M23" s="46">
        <f>SUM(M24:M29)</f>
        <v>1</v>
      </c>
      <c r="N23" s="46"/>
      <c r="O23" s="46"/>
      <c r="P23" s="42"/>
      <c r="Q23" s="42">
        <f>($P$7*L23)</f>
        <v>2.34</v>
      </c>
      <c r="R23" s="42"/>
      <c r="S23" s="42"/>
      <c r="T23" s="44"/>
      <c r="U23" s="44">
        <f>Q23*Sheet2!$C$4</f>
        <v>234</v>
      </c>
      <c r="V23" s="44"/>
      <c r="W23" s="44"/>
      <c r="X23" s="35">
        <f t="shared" si="2"/>
        <v>0.38999999999999996</v>
      </c>
      <c r="Y23" s="35">
        <f t="shared" si="3"/>
        <v>0.4</v>
      </c>
      <c r="Z23" s="35">
        <v>6</v>
      </c>
      <c r="AA23" s="35">
        <f t="shared" si="4"/>
        <v>0</v>
      </c>
      <c r="AB23" s="35">
        <f>(WORKDAY(AA23,Y23))</f>
        <v>0</v>
      </c>
      <c r="AC23" s="35"/>
    </row>
    <row r="24" spans="1:29" s="27" customFormat="1" ht="15" customHeight="1" outlineLevel="2" x14ac:dyDescent="0.35">
      <c r="A24" s="35">
        <f t="shared" si="1"/>
        <v>22</v>
      </c>
      <c r="B24" s="35"/>
      <c r="C24" s="35"/>
      <c r="D24" s="35" t="s">
        <v>3636</v>
      </c>
      <c r="E24" s="212" t="s">
        <v>3628</v>
      </c>
      <c r="F24" s="212"/>
      <c r="G24" s="212"/>
      <c r="H24" s="35" t="str">
        <f>CONCATENATE("          ",E24)</f>
        <v xml:space="preserve">          Perform Preliminary Project Plan Verification</v>
      </c>
      <c r="I24" s="35"/>
      <c r="J24" s="35"/>
      <c r="K24" s="46"/>
      <c r="L24" s="46"/>
      <c r="M24" s="46">
        <v>0.4</v>
      </c>
      <c r="N24" s="46">
        <f>SUM(N25:N28)</f>
        <v>1</v>
      </c>
      <c r="O24" s="46"/>
      <c r="P24" s="42"/>
      <c r="Q24" s="42"/>
      <c r="R24" s="42" t="e">
        <f>(#REF!*M24)</f>
        <v>#REF!</v>
      </c>
      <c r="S24" s="42"/>
      <c r="T24" s="44"/>
      <c r="U24" s="44"/>
      <c r="V24" s="44" t="e">
        <f>R24*Sheet2!$C$4</f>
        <v>#REF!</v>
      </c>
      <c r="W24" s="44"/>
      <c r="X24" s="35" t="e">
        <f t="shared" si="2"/>
        <v>#REF!</v>
      </c>
      <c r="Y24" s="35" t="e">
        <f t="shared" si="3"/>
        <v>#REF!</v>
      </c>
      <c r="Z24" s="35"/>
      <c r="AA24" s="35">
        <f t="shared" si="4"/>
        <v>0</v>
      </c>
      <c r="AB24" s="35" t="e">
        <f>(WORKDAY(AA24,Y24))</f>
        <v>#REF!</v>
      </c>
      <c r="AC24" s="35"/>
    </row>
    <row r="25" spans="1:29" s="27" customFormat="1" ht="15" customHeight="1" outlineLevel="3" x14ac:dyDescent="0.35">
      <c r="A25" s="35">
        <f t="shared" si="1"/>
        <v>23</v>
      </c>
      <c r="B25" s="35"/>
      <c r="C25" s="35"/>
      <c r="D25" s="35"/>
      <c r="E25" s="35" t="s">
        <v>3638</v>
      </c>
      <c r="F25" s="212" t="s">
        <v>3747</v>
      </c>
      <c r="G25" s="212"/>
      <c r="H25" s="35" t="str">
        <f>CONCATENATE("               ",F25)</f>
        <v xml:space="preserve">               Identify Preliminary Project Plan Reviewers</v>
      </c>
      <c r="I25" s="35" t="s">
        <v>1157</v>
      </c>
      <c r="J25" s="35">
        <f>LEN(TRIM(I25))-LEN(SUBSTITUTE(TRIM(I25),",",""))+1</f>
        <v>4</v>
      </c>
      <c r="K25" s="46"/>
      <c r="L25" s="46"/>
      <c r="M25" s="46"/>
      <c r="N25" s="46">
        <v>0.12</v>
      </c>
      <c r="O25" s="46"/>
      <c r="P25" s="42"/>
      <c r="Q25" s="42"/>
      <c r="R25" s="42"/>
      <c r="S25" s="42" t="e">
        <f>#REF!*N25</f>
        <v>#REF!</v>
      </c>
      <c r="T25" s="44"/>
      <c r="U25" s="44"/>
      <c r="V25" s="44"/>
      <c r="W25" s="44" t="e">
        <f>S25*Sheet2!$C$4</f>
        <v>#REF!</v>
      </c>
      <c r="X25" s="35" t="e">
        <f t="shared" si="2"/>
        <v>#REF!</v>
      </c>
      <c r="Y25" s="35" t="e">
        <f t="shared" si="3"/>
        <v>#REF!</v>
      </c>
      <c r="Z25" s="35"/>
      <c r="AA25" s="35">
        <f t="shared" si="4"/>
        <v>0</v>
      </c>
      <c r="AB25" s="35" t="e">
        <f>WORKDAY(AA25,Y25)</f>
        <v>#REF!</v>
      </c>
      <c r="AC25" s="35"/>
    </row>
    <row r="26" spans="1:29" s="27" customFormat="1" ht="15" customHeight="1" outlineLevel="3" x14ac:dyDescent="0.35">
      <c r="A26" s="35">
        <f t="shared" si="1"/>
        <v>24</v>
      </c>
      <c r="B26" s="35"/>
      <c r="C26" s="35"/>
      <c r="D26" s="35"/>
      <c r="E26" s="35" t="s">
        <v>3639</v>
      </c>
      <c r="F26" s="212" t="s">
        <v>3633</v>
      </c>
      <c r="G26" s="212"/>
      <c r="H26" s="35" t="str">
        <f>CONCATENATE("               ",F26)</f>
        <v xml:space="preserve">               Schedule Review and Approve Preliminary Project Plan Review</v>
      </c>
      <c r="I26" s="35" t="s">
        <v>1157</v>
      </c>
      <c r="J26" s="35">
        <f>LEN(TRIM(I26))-LEN(SUBSTITUTE(TRIM(I26),",",""))+1</f>
        <v>4</v>
      </c>
      <c r="K26" s="46"/>
      <c r="L26" s="46"/>
      <c r="M26" s="46"/>
      <c r="N26" s="46">
        <v>0.02</v>
      </c>
      <c r="O26" s="46"/>
      <c r="P26" s="42"/>
      <c r="Q26" s="42"/>
      <c r="R26" s="42"/>
      <c r="S26" s="42" t="e">
        <f>#REF!*N26</f>
        <v>#REF!</v>
      </c>
      <c r="T26" s="44"/>
      <c r="U26" s="44"/>
      <c r="V26" s="44"/>
      <c r="W26" s="44" t="e">
        <f>S26*Sheet2!$C$4</f>
        <v>#REF!</v>
      </c>
      <c r="X26" s="35" t="e">
        <f t="shared" si="2"/>
        <v>#REF!</v>
      </c>
      <c r="Y26" s="35" t="e">
        <f t="shared" si="3"/>
        <v>#REF!</v>
      </c>
      <c r="Z26" s="35">
        <v>17</v>
      </c>
      <c r="AA26" s="35">
        <f t="shared" si="4"/>
        <v>0</v>
      </c>
      <c r="AB26" s="35" t="e">
        <f t="shared" ref="AB26:AB33" si="5">WORKDAY(AA26,X26)</f>
        <v>#REF!</v>
      </c>
      <c r="AC26" s="35"/>
    </row>
    <row r="27" spans="1:29" s="27" customFormat="1" ht="15" customHeight="1" outlineLevel="3" x14ac:dyDescent="0.35">
      <c r="A27" s="35">
        <f t="shared" si="1"/>
        <v>25</v>
      </c>
      <c r="B27" s="35"/>
      <c r="C27" s="35"/>
      <c r="D27" s="35"/>
      <c r="E27" s="35" t="s">
        <v>3640</v>
      </c>
      <c r="F27" s="212" t="s">
        <v>3634</v>
      </c>
      <c r="G27" s="212"/>
      <c r="H27" s="35" t="str">
        <f>CONCATENATE("               ",F27)</f>
        <v xml:space="preserve">               Conduct Review and Approve Preliminary Project Plan Meeting</v>
      </c>
      <c r="I27" s="35" t="s">
        <v>1157</v>
      </c>
      <c r="J27" s="35">
        <f>LEN(TRIM(I27))-LEN(SUBSTITUTE(TRIM(I27),",",""))+1</f>
        <v>4</v>
      </c>
      <c r="K27" s="46"/>
      <c r="L27" s="46"/>
      <c r="M27" s="46"/>
      <c r="N27" s="46">
        <v>0.38</v>
      </c>
      <c r="O27" s="46"/>
      <c r="P27" s="42"/>
      <c r="Q27" s="42"/>
      <c r="R27" s="42"/>
      <c r="S27" s="42" t="e">
        <f>#REF!*N27</f>
        <v>#REF!</v>
      </c>
      <c r="T27" s="44"/>
      <c r="U27" s="44"/>
      <c r="V27" s="44"/>
      <c r="W27" s="44" t="e">
        <f>S27*Sheet2!$C$4</f>
        <v>#REF!</v>
      </c>
      <c r="X27" s="35" t="e">
        <f t="shared" si="2"/>
        <v>#REF!</v>
      </c>
      <c r="Y27" s="35" t="e">
        <f t="shared" si="3"/>
        <v>#REF!</v>
      </c>
      <c r="Z27" s="35">
        <v>18</v>
      </c>
      <c r="AA27" s="35">
        <f t="shared" si="4"/>
        <v>0</v>
      </c>
      <c r="AB27" s="35" t="e">
        <f t="shared" si="5"/>
        <v>#REF!</v>
      </c>
      <c r="AC27" s="35"/>
    </row>
    <row r="28" spans="1:29" s="27" customFormat="1" ht="15" customHeight="1" outlineLevel="3" x14ac:dyDescent="0.35">
      <c r="A28" s="35">
        <f t="shared" si="1"/>
        <v>26</v>
      </c>
      <c r="B28" s="35"/>
      <c r="C28" s="35"/>
      <c r="D28" s="35"/>
      <c r="E28" s="35" t="s">
        <v>3641</v>
      </c>
      <c r="F28" s="212" t="s">
        <v>3635</v>
      </c>
      <c r="G28" s="212"/>
      <c r="H28" s="35" t="str">
        <f>CONCATENATE("               ",F28)</f>
        <v xml:space="preserve">               Review and Log Preliminary Project Plan Feedback</v>
      </c>
      <c r="I28" s="35" t="s">
        <v>1157</v>
      </c>
      <c r="J28" s="35">
        <f>LEN(TRIM(I28))-LEN(SUBSTITUTE(TRIM(I28),",",""))+1</f>
        <v>4</v>
      </c>
      <c r="K28" s="46"/>
      <c r="L28" s="46"/>
      <c r="M28" s="46"/>
      <c r="N28" s="46">
        <v>0.48</v>
      </c>
      <c r="O28" s="46"/>
      <c r="P28" s="42"/>
      <c r="Q28" s="42"/>
      <c r="R28" s="42"/>
      <c r="S28" s="42" t="e">
        <f>#REF!*N28</f>
        <v>#REF!</v>
      </c>
      <c r="T28" s="44"/>
      <c r="U28" s="44"/>
      <c r="V28" s="44"/>
      <c r="W28" s="44" t="e">
        <f>S28*Sheet2!$C$4</f>
        <v>#REF!</v>
      </c>
      <c r="X28" s="35" t="e">
        <f t="shared" si="2"/>
        <v>#REF!</v>
      </c>
      <c r="Y28" s="35" t="e">
        <f t="shared" si="3"/>
        <v>#REF!</v>
      </c>
      <c r="Z28" s="35">
        <v>19</v>
      </c>
      <c r="AA28" s="35">
        <f t="shared" si="4"/>
        <v>12</v>
      </c>
      <c r="AB28" s="35" t="e">
        <f t="shared" si="5"/>
        <v>#REF!</v>
      </c>
      <c r="AC28" s="35"/>
    </row>
    <row r="29" spans="1:29" s="27" customFormat="1" ht="15" customHeight="1" outlineLevel="2" x14ac:dyDescent="0.35">
      <c r="A29" s="35">
        <f t="shared" si="1"/>
        <v>27</v>
      </c>
      <c r="B29" s="35"/>
      <c r="C29" s="35"/>
      <c r="D29" s="35" t="s">
        <v>3637</v>
      </c>
      <c r="E29" s="212" t="s">
        <v>3629</v>
      </c>
      <c r="F29" s="212"/>
      <c r="G29" s="212"/>
      <c r="H29" s="35" t="str">
        <f>CONCATENATE("          ",E29)</f>
        <v xml:space="preserve">          Analyze Preliminary Project Plan Verification Results</v>
      </c>
      <c r="I29" s="35"/>
      <c r="J29" s="35"/>
      <c r="K29" s="46"/>
      <c r="L29" s="46"/>
      <c r="M29" s="46">
        <v>0.6</v>
      </c>
      <c r="N29" s="46">
        <f>SUM(N30:N33)</f>
        <v>1</v>
      </c>
      <c r="O29" s="46"/>
      <c r="P29" s="42"/>
      <c r="Q29" s="42"/>
      <c r="R29" s="42" t="e">
        <f>(#REF!*M29)</f>
        <v>#REF!</v>
      </c>
      <c r="S29" s="42"/>
      <c r="T29" s="44"/>
      <c r="U29" s="44"/>
      <c r="V29" s="44" t="e">
        <f>R29*Sheet2!$C$4</f>
        <v>#REF!</v>
      </c>
      <c r="W29" s="44"/>
      <c r="X29" s="35" t="e">
        <f t="shared" si="2"/>
        <v>#REF!</v>
      </c>
      <c r="Y29" s="35" t="e">
        <f t="shared" si="3"/>
        <v>#REF!</v>
      </c>
      <c r="Z29" s="35">
        <v>15</v>
      </c>
      <c r="AA29" s="35">
        <f t="shared" si="4"/>
        <v>0</v>
      </c>
      <c r="AB29" s="35" t="e">
        <f t="shared" si="5"/>
        <v>#REF!</v>
      </c>
      <c r="AC29" s="35"/>
    </row>
    <row r="30" spans="1:29" s="27" customFormat="1" ht="15" customHeight="1" outlineLevel="3" x14ac:dyDescent="0.35">
      <c r="A30" s="35">
        <f t="shared" si="1"/>
        <v>28</v>
      </c>
      <c r="B30" s="35"/>
      <c r="C30" s="35"/>
      <c r="D30" s="35"/>
      <c r="E30" s="35" t="s">
        <v>3642</v>
      </c>
      <c r="F30" s="212" t="s">
        <v>3630</v>
      </c>
      <c r="G30" s="212"/>
      <c r="H30" s="35" t="str">
        <f>CONCATENATE("               ",F30)</f>
        <v xml:space="preserve">               Resolve Preliminary Project Plan Feedback</v>
      </c>
      <c r="I30" s="35"/>
      <c r="J30" s="35">
        <f>LEN(TRIM(I30))-LEN(SUBSTITUTE(TRIM(I30),",",""))+1</f>
        <v>1</v>
      </c>
      <c r="K30" s="46"/>
      <c r="L30" s="46"/>
      <c r="M30" s="46"/>
      <c r="N30" s="46">
        <v>0.5</v>
      </c>
      <c r="O30" s="46"/>
      <c r="P30" s="42"/>
      <c r="Q30" s="42"/>
      <c r="R30" s="42"/>
      <c r="S30" s="42" t="e">
        <f>#REF!*N30</f>
        <v>#REF!</v>
      </c>
      <c r="T30" s="44"/>
      <c r="U30" s="44"/>
      <c r="V30" s="44"/>
      <c r="W30" s="44" t="e">
        <f>S30*Sheet2!$C$4</f>
        <v>#REF!</v>
      </c>
      <c r="X30" s="35" t="e">
        <f t="shared" si="2"/>
        <v>#REF!</v>
      </c>
      <c r="Y30" s="35" t="e">
        <f t="shared" si="3"/>
        <v>#REF!</v>
      </c>
      <c r="Z30" s="35"/>
      <c r="AA30" s="35">
        <f t="shared" si="4"/>
        <v>0</v>
      </c>
      <c r="AB30" s="35" t="e">
        <f t="shared" si="5"/>
        <v>#REF!</v>
      </c>
      <c r="AC30" s="35"/>
    </row>
    <row r="31" spans="1:29" s="27" customFormat="1" ht="15" customHeight="1" outlineLevel="3" x14ac:dyDescent="0.35">
      <c r="A31" s="35">
        <f t="shared" si="1"/>
        <v>29</v>
      </c>
      <c r="B31" s="35"/>
      <c r="C31" s="35"/>
      <c r="D31" s="35"/>
      <c r="E31" s="35" t="s">
        <v>3643</v>
      </c>
      <c r="F31" s="212" t="s">
        <v>3631</v>
      </c>
      <c r="G31" s="212"/>
      <c r="H31" s="35" t="str">
        <f>CONCATENATE("               ",F31)</f>
        <v xml:space="preserve">               Verify Closure of Preliminary Project Plan Feedback</v>
      </c>
      <c r="I31" s="35"/>
      <c r="J31" s="35">
        <f>LEN(TRIM(I31))-LEN(SUBSTITUTE(TRIM(I31),",",""))+1</f>
        <v>1</v>
      </c>
      <c r="K31" s="46"/>
      <c r="L31" s="46"/>
      <c r="M31" s="46"/>
      <c r="N31" s="46">
        <v>0.3</v>
      </c>
      <c r="O31" s="46"/>
      <c r="P31" s="42"/>
      <c r="Q31" s="42"/>
      <c r="R31" s="42"/>
      <c r="S31" s="42" t="e">
        <f>#REF!*N31</f>
        <v>#REF!</v>
      </c>
      <c r="T31" s="44"/>
      <c r="U31" s="44"/>
      <c r="V31" s="44"/>
      <c r="W31" s="44" t="e">
        <f>S31*Sheet2!$C$4</f>
        <v>#REF!</v>
      </c>
      <c r="X31" s="35" t="e">
        <f t="shared" si="2"/>
        <v>#REF!</v>
      </c>
      <c r="Y31" s="35" t="e">
        <f t="shared" si="3"/>
        <v>#REF!</v>
      </c>
      <c r="Z31" s="35">
        <v>22</v>
      </c>
      <c r="AA31" s="35">
        <f t="shared" si="4"/>
        <v>0</v>
      </c>
      <c r="AB31" s="35" t="e">
        <f t="shared" si="5"/>
        <v>#REF!</v>
      </c>
      <c r="AC31" s="35"/>
    </row>
    <row r="32" spans="1:29" s="27" customFormat="1" ht="15" customHeight="1" outlineLevel="3" x14ac:dyDescent="0.35">
      <c r="A32" s="35">
        <f t="shared" si="1"/>
        <v>30</v>
      </c>
      <c r="B32" s="35"/>
      <c r="C32" s="35"/>
      <c r="D32" s="35"/>
      <c r="E32" s="35" t="s">
        <v>3644</v>
      </c>
      <c r="F32" s="212" t="s">
        <v>3627</v>
      </c>
      <c r="G32" s="212"/>
      <c r="H32" s="35" t="str">
        <f>CONCATENATE("               ",F32)</f>
        <v xml:space="preserve">               Document and Communicate Preliminary Project Plan Review Results</v>
      </c>
      <c r="I32" s="35"/>
      <c r="J32" s="35">
        <f>LEN(TRIM(I32))-LEN(SUBSTITUTE(TRIM(I32),",",""))+1</f>
        <v>1</v>
      </c>
      <c r="K32" s="46"/>
      <c r="L32" s="46"/>
      <c r="M32" s="46"/>
      <c r="N32" s="46">
        <v>0.1</v>
      </c>
      <c r="O32" s="46"/>
      <c r="P32" s="42"/>
      <c r="Q32" s="42"/>
      <c r="R32" s="42"/>
      <c r="S32" s="42" t="e">
        <f>#REF!*N32</f>
        <v>#REF!</v>
      </c>
      <c r="T32" s="44"/>
      <c r="U32" s="44"/>
      <c r="V32" s="44"/>
      <c r="W32" s="44" t="e">
        <f>S32*Sheet2!$C$4</f>
        <v>#REF!</v>
      </c>
      <c r="X32" s="35" t="e">
        <f t="shared" si="2"/>
        <v>#REF!</v>
      </c>
      <c r="Y32" s="35" t="e">
        <f t="shared" si="3"/>
        <v>#REF!</v>
      </c>
      <c r="Z32" s="35">
        <v>23</v>
      </c>
      <c r="AA32" s="35">
        <f t="shared" si="4"/>
        <v>0</v>
      </c>
      <c r="AB32" s="35" t="e">
        <f t="shared" si="5"/>
        <v>#REF!</v>
      </c>
      <c r="AC32" s="35"/>
    </row>
    <row r="33" spans="1:29" s="27" customFormat="1" ht="15" customHeight="1" outlineLevel="3" x14ac:dyDescent="0.35">
      <c r="A33" s="35">
        <f t="shared" si="1"/>
        <v>31</v>
      </c>
      <c r="B33" s="35"/>
      <c r="C33" s="35"/>
      <c r="D33" s="35"/>
      <c r="E33" s="35" t="s">
        <v>3645</v>
      </c>
      <c r="F33" s="212" t="s">
        <v>3632</v>
      </c>
      <c r="G33" s="212"/>
      <c r="H33" s="35" t="str">
        <f>CONCATENATE("               ",F33)</f>
        <v xml:space="preserve">               Obtain Approval and Baseline Preliminary Project Plan</v>
      </c>
      <c r="I33" s="35"/>
      <c r="J33" s="35">
        <f>LEN(TRIM(I33))-LEN(SUBSTITUTE(TRIM(I33),",",""))+1</f>
        <v>1</v>
      </c>
      <c r="K33" s="46"/>
      <c r="L33" s="46"/>
      <c r="M33" s="46"/>
      <c r="N33" s="46">
        <v>0.1</v>
      </c>
      <c r="O33" s="46"/>
      <c r="P33" s="42"/>
      <c r="Q33" s="42"/>
      <c r="R33" s="42"/>
      <c r="S33" s="42" t="e">
        <f>#REF!*N33</f>
        <v>#REF!</v>
      </c>
      <c r="T33" s="44"/>
      <c r="U33" s="44"/>
      <c r="V33" s="44"/>
      <c r="W33" s="44" t="e">
        <f>S33*Sheet2!$C$4</f>
        <v>#REF!</v>
      </c>
      <c r="X33" s="35" t="e">
        <f t="shared" si="2"/>
        <v>#REF!</v>
      </c>
      <c r="Y33" s="35" t="e">
        <f t="shared" si="3"/>
        <v>#REF!</v>
      </c>
      <c r="Z33" s="35">
        <v>24</v>
      </c>
      <c r="AA33" s="35">
        <f t="shared" si="4"/>
        <v>17</v>
      </c>
      <c r="AB33" s="35" t="e">
        <f t="shared" si="5"/>
        <v>#REF!</v>
      </c>
      <c r="AC33" s="35"/>
    </row>
    <row r="34" spans="1:29" s="27" customFormat="1" ht="15" customHeight="1" outlineLevel="1" x14ac:dyDescent="0.35">
      <c r="A34" s="35">
        <f t="shared" si="1"/>
        <v>32</v>
      </c>
      <c r="B34" s="35"/>
      <c r="C34" s="35" t="s">
        <v>1612</v>
      </c>
      <c r="D34" s="224" t="s">
        <v>3337</v>
      </c>
      <c r="E34" s="224"/>
      <c r="F34" s="224"/>
      <c r="G34" s="224"/>
      <c r="H34" s="35"/>
      <c r="I34" s="35"/>
      <c r="J34" s="35"/>
      <c r="K34" s="46"/>
      <c r="L34" s="46">
        <v>0.35</v>
      </c>
      <c r="M34" s="46">
        <f>SUM(M35:M36)</f>
        <v>1</v>
      </c>
      <c r="N34" s="46"/>
      <c r="O34" s="46"/>
      <c r="P34" s="42"/>
      <c r="Q34" s="42">
        <f>($P$7*L34)</f>
        <v>16.38</v>
      </c>
      <c r="R34" s="42"/>
      <c r="S34" s="42"/>
      <c r="T34" s="44"/>
      <c r="U34" s="44">
        <f>Q34*Sheet2!$C$4</f>
        <v>1638</v>
      </c>
      <c r="V34" s="44"/>
      <c r="W34" s="44"/>
      <c r="X34" s="35">
        <f t="shared" si="2"/>
        <v>2.73</v>
      </c>
      <c r="Y34" s="35">
        <f t="shared" si="3"/>
        <v>2.8000000000000003</v>
      </c>
      <c r="Z34" s="35"/>
      <c r="AA34" s="35">
        <f t="shared" si="4"/>
        <v>0</v>
      </c>
      <c r="AB34" s="35">
        <f>(WORKDAY(AA34,Y34))</f>
        <v>3</v>
      </c>
      <c r="AC34" s="35"/>
    </row>
    <row r="35" spans="1:29" s="27" customFormat="1" ht="15" customHeight="1" outlineLevel="2" x14ac:dyDescent="0.35">
      <c r="A35" s="35">
        <f t="shared" si="1"/>
        <v>33</v>
      </c>
      <c r="B35" s="35"/>
      <c r="C35" s="35"/>
      <c r="D35" s="35" t="s">
        <v>2904</v>
      </c>
      <c r="E35" s="212" t="s">
        <v>3338</v>
      </c>
      <c r="F35" s="212"/>
      <c r="G35" s="212"/>
      <c r="H35" s="35"/>
      <c r="I35" s="35" t="s">
        <v>1133</v>
      </c>
      <c r="J35" s="35">
        <f>LEN(TRIM(I35))-LEN(SUBSTITUTE(TRIM(I35),",",""))+1</f>
        <v>2</v>
      </c>
      <c r="K35" s="46"/>
      <c r="L35" s="46"/>
      <c r="M35" s="46">
        <v>0.3</v>
      </c>
      <c r="N35" s="46"/>
      <c r="O35" s="46"/>
      <c r="P35" s="42"/>
      <c r="Q35" s="42"/>
      <c r="R35" s="42" t="e">
        <f>(#REF!*M35)</f>
        <v>#REF!</v>
      </c>
      <c r="S35" s="42"/>
      <c r="T35" s="44"/>
      <c r="U35" s="44"/>
      <c r="V35" s="44" t="e">
        <f>(R35*J35)*Sheet2!$C$4</f>
        <v>#REF!</v>
      </c>
      <c r="W35" s="44"/>
      <c r="X35" s="35" t="e">
        <f t="shared" si="2"/>
        <v>#REF!</v>
      </c>
      <c r="Y35" s="35" t="e">
        <f t="shared" si="3"/>
        <v>#REF!</v>
      </c>
      <c r="Z35" s="35"/>
      <c r="AA35" s="35">
        <f t="shared" si="4"/>
        <v>0</v>
      </c>
      <c r="AB35" s="35" t="e">
        <f>(WORKDAY(AA35,Y35))</f>
        <v>#REF!</v>
      </c>
      <c r="AC35" s="35"/>
    </row>
    <row r="36" spans="1:29" s="27" customFormat="1" ht="15" customHeight="1" outlineLevel="2" x14ac:dyDescent="0.35">
      <c r="A36" s="35">
        <f t="shared" si="1"/>
        <v>34</v>
      </c>
      <c r="B36" s="35"/>
      <c r="C36" s="35"/>
      <c r="D36" s="35" t="s">
        <v>2905</v>
      </c>
      <c r="E36" s="212" t="s">
        <v>3591</v>
      </c>
      <c r="F36" s="212"/>
      <c r="G36" s="212"/>
      <c r="H36" s="35"/>
      <c r="I36" s="35" t="s">
        <v>1133</v>
      </c>
      <c r="J36" s="35">
        <f>LEN(TRIM(I36))-LEN(SUBSTITUTE(TRIM(I36),",",""))+1</f>
        <v>2</v>
      </c>
      <c r="K36" s="46"/>
      <c r="L36" s="46"/>
      <c r="M36" s="46">
        <v>0.7</v>
      </c>
      <c r="N36" s="46"/>
      <c r="O36" s="46"/>
      <c r="P36" s="42"/>
      <c r="Q36" s="42"/>
      <c r="R36" s="42" t="e">
        <f>(#REF!*M36)</f>
        <v>#REF!</v>
      </c>
      <c r="S36" s="42"/>
      <c r="T36" s="44"/>
      <c r="U36" s="44"/>
      <c r="V36" s="44" t="e">
        <f>R36*Sheet2!$C$4</f>
        <v>#REF!</v>
      </c>
      <c r="W36" s="44"/>
      <c r="X36" s="35" t="e">
        <f t="shared" si="2"/>
        <v>#REF!</v>
      </c>
      <c r="Y36" s="35" t="e">
        <f t="shared" si="3"/>
        <v>#REF!</v>
      </c>
      <c r="Z36" s="35">
        <v>28</v>
      </c>
      <c r="AA36" s="35">
        <f t="shared" si="4"/>
        <v>0</v>
      </c>
      <c r="AB36" s="35" t="e">
        <f>(WORKDAY(AA36,Y36))</f>
        <v>#REF!</v>
      </c>
      <c r="AC36" s="35"/>
    </row>
    <row r="37" spans="1:29" s="27" customFormat="1" ht="15" customHeight="1" outlineLevel="1" x14ac:dyDescent="0.35">
      <c r="A37" s="35">
        <f t="shared" si="1"/>
        <v>35</v>
      </c>
      <c r="B37" s="35"/>
      <c r="C37" s="35" t="s">
        <v>3755</v>
      </c>
      <c r="D37" s="224" t="s">
        <v>3647</v>
      </c>
      <c r="E37" s="224"/>
      <c r="F37" s="224"/>
      <c r="G37" s="224"/>
      <c r="H37" s="35" t="str">
        <f>CONCATENATE("     ",D37)</f>
        <v xml:space="preserve">     Perform Project Charter Peer Review</v>
      </c>
      <c r="I37" s="35"/>
      <c r="J37" s="35"/>
      <c r="K37" s="46"/>
      <c r="L37" s="46">
        <v>0.1</v>
      </c>
      <c r="M37" s="46">
        <f>SUM(M38:M44)</f>
        <v>1</v>
      </c>
      <c r="N37" s="46"/>
      <c r="O37" s="46"/>
      <c r="P37" s="42"/>
      <c r="Q37" s="42">
        <f>($P$7*L37)</f>
        <v>4.68</v>
      </c>
      <c r="R37" s="42"/>
      <c r="S37" s="42"/>
      <c r="T37" s="44"/>
      <c r="U37" s="44">
        <f>Q37*Sheet2!$C$4</f>
        <v>468</v>
      </c>
      <c r="V37" s="44"/>
      <c r="W37" s="44"/>
      <c r="X37" s="35">
        <f t="shared" si="2"/>
        <v>0.77999999999999992</v>
      </c>
      <c r="Y37" s="35">
        <f t="shared" si="3"/>
        <v>0.79999999999999993</v>
      </c>
      <c r="Z37" s="35">
        <v>4</v>
      </c>
      <c r="AA37" s="35">
        <f t="shared" si="4"/>
        <v>0</v>
      </c>
      <c r="AB37" s="35">
        <f>(WORKDAY(AA37,Y37)+10)</f>
        <v>10</v>
      </c>
      <c r="AC37" s="35"/>
    </row>
    <row r="38" spans="1:29" s="27" customFormat="1" ht="15" customHeight="1" outlineLevel="2" x14ac:dyDescent="0.35">
      <c r="A38" s="35">
        <f t="shared" si="1"/>
        <v>36</v>
      </c>
      <c r="B38" s="35"/>
      <c r="C38" s="35"/>
      <c r="D38" s="35" t="s">
        <v>2896</v>
      </c>
      <c r="E38" s="224" t="s">
        <v>3737</v>
      </c>
      <c r="F38" s="224"/>
      <c r="G38" s="224"/>
      <c r="H38" s="35" t="str">
        <f>CONCATENATE("          ",E38)</f>
        <v xml:space="preserve">          Prepare for Project Charter Peer Review</v>
      </c>
      <c r="I38" s="35"/>
      <c r="J38" s="35"/>
      <c r="K38" s="46"/>
      <c r="L38" s="46"/>
      <c r="M38" s="46">
        <v>0.1</v>
      </c>
      <c r="N38" s="46">
        <f>SUM(N39:N41)</f>
        <v>1</v>
      </c>
      <c r="O38" s="46"/>
      <c r="P38" s="42"/>
      <c r="Q38" s="42"/>
      <c r="R38" s="42" t="e">
        <f>(#REF!*M38)</f>
        <v>#REF!</v>
      </c>
      <c r="S38" s="42"/>
      <c r="T38" s="44"/>
      <c r="U38" s="44"/>
      <c r="V38" s="44" t="e">
        <f>R38*Sheet2!$C$4</f>
        <v>#REF!</v>
      </c>
      <c r="W38" s="44"/>
      <c r="X38" s="35" t="e">
        <f t="shared" si="2"/>
        <v>#REF!</v>
      </c>
      <c r="Y38" s="35" t="e">
        <f t="shared" si="3"/>
        <v>#REF!</v>
      </c>
      <c r="Z38" s="35"/>
      <c r="AA38" s="35">
        <f t="shared" si="4"/>
        <v>0</v>
      </c>
      <c r="AB38" s="35" t="e">
        <f>(WORKDAY(AA38,Y38))</f>
        <v>#REF!</v>
      </c>
      <c r="AC38" s="35"/>
    </row>
    <row r="39" spans="1:29" s="27" customFormat="1" ht="15" customHeight="1" outlineLevel="3" x14ac:dyDescent="0.35">
      <c r="A39" s="35">
        <f t="shared" si="1"/>
        <v>37</v>
      </c>
      <c r="B39" s="35"/>
      <c r="C39" s="35"/>
      <c r="D39" s="35"/>
      <c r="E39" s="35" t="s">
        <v>3720</v>
      </c>
      <c r="F39" s="212" t="s">
        <v>3719</v>
      </c>
      <c r="G39" s="212"/>
      <c r="H39" s="35"/>
      <c r="I39" s="35"/>
      <c r="J39" s="35"/>
      <c r="K39" s="46"/>
      <c r="L39" s="46"/>
      <c r="M39" s="46"/>
      <c r="N39" s="46">
        <v>0.1</v>
      </c>
      <c r="O39" s="46"/>
      <c r="P39" s="42"/>
      <c r="Q39" s="42"/>
      <c r="R39" s="42"/>
      <c r="S39" s="42" t="e">
        <f>#REF!*N39</f>
        <v>#REF!</v>
      </c>
      <c r="T39" s="44"/>
      <c r="U39" s="44"/>
      <c r="V39" s="44"/>
      <c r="W39" s="44"/>
      <c r="X39" s="35" t="e">
        <f t="shared" si="2"/>
        <v>#REF!</v>
      </c>
      <c r="Y39" s="35" t="e">
        <f t="shared" si="3"/>
        <v>#REF!</v>
      </c>
      <c r="Z39" s="35"/>
      <c r="AA39" s="35"/>
      <c r="AB39" s="35"/>
      <c r="AC39" s="35"/>
    </row>
    <row r="40" spans="1:29" s="27" customFormat="1" ht="15" customHeight="1" outlineLevel="3" x14ac:dyDescent="0.35">
      <c r="A40" s="35">
        <f t="shared" si="1"/>
        <v>38</v>
      </c>
      <c r="B40" s="35"/>
      <c r="C40" s="35"/>
      <c r="D40" s="35"/>
      <c r="E40" s="35" t="s">
        <v>3721</v>
      </c>
      <c r="F40" s="212" t="s">
        <v>3739</v>
      </c>
      <c r="G40" s="212"/>
      <c r="H40" s="35" t="str">
        <f>CONCATENATE("               ",F40)</f>
        <v xml:space="preserve">               Check Draft Project Charter</v>
      </c>
      <c r="I40" s="35" t="s">
        <v>1129</v>
      </c>
      <c r="J40" s="35">
        <f>LEN(TRIM(I40))-LEN(SUBSTITUTE(TRIM(I40),",",""))+1</f>
        <v>1</v>
      </c>
      <c r="K40" s="46"/>
      <c r="L40" s="46"/>
      <c r="M40" s="46"/>
      <c r="N40" s="46">
        <v>0.8</v>
      </c>
      <c r="O40" s="46"/>
      <c r="P40" s="42"/>
      <c r="Q40" s="42"/>
      <c r="R40" s="42"/>
      <c r="S40" s="42" t="e">
        <f>#REF!*N40</f>
        <v>#REF!</v>
      </c>
      <c r="T40" s="44"/>
      <c r="U40" s="44"/>
      <c r="V40" s="44"/>
      <c r="W40" s="44" t="e">
        <f>S40*Sheet2!$C$4</f>
        <v>#REF!</v>
      </c>
      <c r="X40" s="35" t="e">
        <f t="shared" si="2"/>
        <v>#REF!</v>
      </c>
      <c r="Y40" s="35" t="e">
        <f t="shared" si="3"/>
        <v>#REF!</v>
      </c>
      <c r="Z40" s="35"/>
      <c r="AA40" s="35">
        <f t="shared" ref="AA40:AA47" si="6">IF(ISBLANK(Z40),,WORKDAY(VLOOKUP(Z40,$A$2:$AB$876,26),0))</f>
        <v>0</v>
      </c>
      <c r="AB40" s="35" t="e">
        <f>(WORKDAY(AA40,Y40))</f>
        <v>#REF!</v>
      </c>
      <c r="AC40" s="35"/>
    </row>
    <row r="41" spans="1:29" s="27" customFormat="1" ht="15" customHeight="1" outlineLevel="3" x14ac:dyDescent="0.35">
      <c r="A41" s="35">
        <f t="shared" si="1"/>
        <v>39</v>
      </c>
      <c r="B41" s="35"/>
      <c r="C41" s="35"/>
      <c r="D41" s="35"/>
      <c r="E41" s="35" t="s">
        <v>3732</v>
      </c>
      <c r="F41" s="212" t="s">
        <v>3738</v>
      </c>
      <c r="G41" s="212"/>
      <c r="H41" s="35" t="str">
        <f>CONCATENATE("               ",F41)</f>
        <v xml:space="preserve">               Schedule Project Charter Peer Review Meeting</v>
      </c>
      <c r="I41" s="35"/>
      <c r="J41" s="35">
        <f>LEN(TRIM(I41))-LEN(SUBSTITUTE(TRIM(I41),",",""))+1</f>
        <v>1</v>
      </c>
      <c r="K41" s="46"/>
      <c r="L41" s="46"/>
      <c r="M41" s="46"/>
      <c r="N41" s="46">
        <v>0.1</v>
      </c>
      <c r="O41" s="46"/>
      <c r="P41" s="42"/>
      <c r="Q41" s="42"/>
      <c r="R41" s="42"/>
      <c r="S41" s="42" t="e">
        <f>#REF!*N41</f>
        <v>#REF!</v>
      </c>
      <c r="T41" s="44"/>
      <c r="U41" s="44"/>
      <c r="V41" s="44"/>
      <c r="W41" s="44" t="e">
        <f>S41*Sheet2!$C$4</f>
        <v>#REF!</v>
      </c>
      <c r="X41" s="35" t="e">
        <f t="shared" si="2"/>
        <v>#REF!</v>
      </c>
      <c r="Y41" s="35" t="e">
        <f t="shared" si="3"/>
        <v>#REF!</v>
      </c>
      <c r="Z41" s="35"/>
      <c r="AA41" s="35">
        <f t="shared" si="6"/>
        <v>0</v>
      </c>
      <c r="AB41" s="35"/>
      <c r="AC41" s="35"/>
    </row>
    <row r="42" spans="1:29" s="27" customFormat="1" ht="15" customHeight="1" outlineLevel="2" x14ac:dyDescent="0.35">
      <c r="A42" s="35">
        <f t="shared" si="1"/>
        <v>40</v>
      </c>
      <c r="B42" s="35"/>
      <c r="C42" s="35"/>
      <c r="D42" s="35" t="s">
        <v>2897</v>
      </c>
      <c r="E42" s="224" t="s">
        <v>3620</v>
      </c>
      <c r="F42" s="224"/>
      <c r="G42" s="224"/>
      <c r="H42" s="35" t="str">
        <f>CONCATENATE("          ",E42)</f>
        <v xml:space="preserve">          Conduct Project Charter Peer Review</v>
      </c>
      <c r="I42" s="35"/>
      <c r="J42" s="35"/>
      <c r="K42" s="46"/>
      <c r="L42" s="46"/>
      <c r="M42" s="46">
        <v>0.45</v>
      </c>
      <c r="N42" s="46">
        <f>SUM(N43)</f>
        <v>1</v>
      </c>
      <c r="O42" s="46"/>
      <c r="P42" s="42"/>
      <c r="Q42" s="42"/>
      <c r="R42" s="42" t="e">
        <f>(#REF!*M42)</f>
        <v>#REF!</v>
      </c>
      <c r="S42" s="42"/>
      <c r="T42" s="44"/>
      <c r="U42" s="44"/>
      <c r="V42" s="44" t="e">
        <f>R42*Sheet2!$C$4</f>
        <v>#REF!</v>
      </c>
      <c r="W42" s="44"/>
      <c r="X42" s="35" t="e">
        <f t="shared" si="2"/>
        <v>#REF!</v>
      </c>
      <c r="Y42" s="35" t="e">
        <f t="shared" si="3"/>
        <v>#REF!</v>
      </c>
      <c r="Z42" s="35">
        <v>4</v>
      </c>
      <c r="AA42" s="35">
        <f t="shared" si="6"/>
        <v>0</v>
      </c>
      <c r="AB42" s="35" t="e">
        <f t="shared" ref="AB42:AB47" si="7">(WORKDAY(AA42,Y42))</f>
        <v>#REF!</v>
      </c>
      <c r="AC42" s="35"/>
    </row>
    <row r="43" spans="1:29" s="27" customFormat="1" ht="15" customHeight="1" outlineLevel="3" x14ac:dyDescent="0.35">
      <c r="A43" s="35">
        <f t="shared" si="1"/>
        <v>41</v>
      </c>
      <c r="B43" s="35"/>
      <c r="C43" s="35"/>
      <c r="D43" s="35"/>
      <c r="E43" s="35" t="s">
        <v>3722</v>
      </c>
      <c r="F43" s="212" t="s">
        <v>3741</v>
      </c>
      <c r="G43" s="212"/>
      <c r="H43" s="35" t="str">
        <f>CONCATENATE("               ",F43)</f>
        <v xml:space="preserve">               Conduct Project Charter Peer Review Meeting</v>
      </c>
      <c r="I43" s="35"/>
      <c r="J43" s="35">
        <f>LEN(TRIM(I43))-LEN(SUBSTITUTE(TRIM(I43),",",""))+1</f>
        <v>1</v>
      </c>
      <c r="K43" s="46"/>
      <c r="L43" s="46"/>
      <c r="M43" s="46"/>
      <c r="N43" s="46">
        <v>1</v>
      </c>
      <c r="O43" s="46"/>
      <c r="P43" s="42"/>
      <c r="Q43" s="42"/>
      <c r="R43" s="42"/>
      <c r="S43" s="42" t="e">
        <f>#REF!*N43</f>
        <v>#REF!</v>
      </c>
      <c r="T43" s="44"/>
      <c r="U43" s="44"/>
      <c r="V43" s="44"/>
      <c r="W43" s="44" t="e">
        <f>S43*Sheet2!$C$4</f>
        <v>#REF!</v>
      </c>
      <c r="X43" s="35" t="e">
        <f t="shared" si="2"/>
        <v>#REF!</v>
      </c>
      <c r="Y43" s="35" t="e">
        <f t="shared" si="3"/>
        <v>#REF!</v>
      </c>
      <c r="Z43" s="35"/>
      <c r="AA43" s="35">
        <f t="shared" si="6"/>
        <v>0</v>
      </c>
      <c r="AB43" s="35" t="e">
        <f t="shared" si="7"/>
        <v>#REF!</v>
      </c>
      <c r="AC43" s="35"/>
    </row>
    <row r="44" spans="1:29" s="27" customFormat="1" ht="15" customHeight="1" outlineLevel="2" x14ac:dyDescent="0.35">
      <c r="A44" s="35">
        <f t="shared" si="1"/>
        <v>42</v>
      </c>
      <c r="B44" s="35"/>
      <c r="C44" s="35"/>
      <c r="D44" s="35" t="s">
        <v>2898</v>
      </c>
      <c r="E44" s="212" t="s">
        <v>3742</v>
      </c>
      <c r="F44" s="212"/>
      <c r="G44" s="212"/>
      <c r="H44" s="35" t="str">
        <f>CONCATENATE("          ",E44)</f>
        <v xml:space="preserve">          Analyze Project Charter Plan Peer Review</v>
      </c>
      <c r="I44" s="35"/>
      <c r="J44" s="35"/>
      <c r="K44" s="46"/>
      <c r="L44" s="46"/>
      <c r="M44" s="46">
        <v>0.45</v>
      </c>
      <c r="N44" s="46">
        <f>SUM(N45:N48)</f>
        <v>1</v>
      </c>
      <c r="O44" s="46"/>
      <c r="P44" s="42"/>
      <c r="Q44" s="42"/>
      <c r="R44" s="42" t="e">
        <f>(#REF!*M44)</f>
        <v>#REF!</v>
      </c>
      <c r="S44" s="42"/>
      <c r="T44" s="44"/>
      <c r="U44" s="44"/>
      <c r="V44" s="44" t="e">
        <f>R44*Sheet2!$C$4</f>
        <v>#REF!</v>
      </c>
      <c r="W44" s="44"/>
      <c r="X44" s="35" t="e">
        <f t="shared" si="2"/>
        <v>#REF!</v>
      </c>
      <c r="Y44" s="35" t="e">
        <f t="shared" si="3"/>
        <v>#REF!</v>
      </c>
      <c r="Z44" s="35">
        <v>9</v>
      </c>
      <c r="AA44" s="35">
        <f t="shared" si="6"/>
        <v>4</v>
      </c>
      <c r="AB44" s="35" t="e">
        <f t="shared" si="7"/>
        <v>#REF!</v>
      </c>
      <c r="AC44" s="35"/>
    </row>
    <row r="45" spans="1:29" s="27" customFormat="1" ht="15" customHeight="1" outlineLevel="3" x14ac:dyDescent="0.35">
      <c r="A45" s="35">
        <f t="shared" si="1"/>
        <v>43</v>
      </c>
      <c r="B45" s="35"/>
      <c r="C45" s="35"/>
      <c r="D45" s="35"/>
      <c r="E45" s="35" t="s">
        <v>3723</v>
      </c>
      <c r="F45" s="212" t="s">
        <v>3743</v>
      </c>
      <c r="G45" s="212"/>
      <c r="H45" s="35" t="str">
        <f>CONCATENATE("               ",F45)</f>
        <v xml:space="preserve">               Resolve Project Charter Plan Feedback</v>
      </c>
      <c r="I45" s="35" t="s">
        <v>1129</v>
      </c>
      <c r="J45" s="35">
        <f>LEN(TRIM(I45))-LEN(SUBSTITUTE(TRIM(I45),",",""))+1</f>
        <v>1</v>
      </c>
      <c r="K45" s="46"/>
      <c r="L45" s="46"/>
      <c r="M45" s="46"/>
      <c r="N45" s="46">
        <v>0.35</v>
      </c>
      <c r="O45" s="46"/>
      <c r="P45" s="42"/>
      <c r="Q45" s="42"/>
      <c r="R45" s="42"/>
      <c r="S45" s="42" t="e">
        <f>#REF!*N45</f>
        <v>#REF!</v>
      </c>
      <c r="T45" s="44"/>
      <c r="U45" s="44"/>
      <c r="V45" s="44"/>
      <c r="W45" s="44" t="e">
        <f>S45*Sheet2!$C$4</f>
        <v>#REF!</v>
      </c>
      <c r="X45" s="35" t="e">
        <f t="shared" si="2"/>
        <v>#REF!</v>
      </c>
      <c r="Y45" s="35" t="e">
        <f t="shared" si="3"/>
        <v>#REF!</v>
      </c>
      <c r="Z45" s="35"/>
      <c r="AA45" s="35">
        <f t="shared" si="6"/>
        <v>0</v>
      </c>
      <c r="AB45" s="35" t="e">
        <f t="shared" si="7"/>
        <v>#REF!</v>
      </c>
      <c r="AC45" s="35"/>
    </row>
    <row r="46" spans="1:29" s="27" customFormat="1" ht="15" customHeight="1" outlineLevel="3" x14ac:dyDescent="0.35">
      <c r="A46" s="35">
        <f t="shared" si="1"/>
        <v>44</v>
      </c>
      <c r="B46" s="35"/>
      <c r="C46" s="35"/>
      <c r="D46" s="35"/>
      <c r="E46" s="35" t="s">
        <v>3724</v>
      </c>
      <c r="F46" s="212" t="s">
        <v>3744</v>
      </c>
      <c r="G46" s="212"/>
      <c r="H46" s="35" t="str">
        <f>CONCATENATE("               ",F46)</f>
        <v xml:space="preserve">               Project Charter Plan Peer Review Follow Up</v>
      </c>
      <c r="I46" s="35" t="s">
        <v>1129</v>
      </c>
      <c r="J46" s="35">
        <f>LEN(TRIM(I46))-LEN(SUBSTITUTE(TRIM(I46),",",""))+1</f>
        <v>1</v>
      </c>
      <c r="K46" s="46"/>
      <c r="L46" s="46"/>
      <c r="M46" s="46"/>
      <c r="N46" s="46">
        <v>0.2</v>
      </c>
      <c r="O46" s="46"/>
      <c r="P46" s="42"/>
      <c r="Q46" s="42"/>
      <c r="R46" s="42"/>
      <c r="S46" s="42" t="e">
        <f>#REF!*N46</f>
        <v>#REF!</v>
      </c>
      <c r="T46" s="44"/>
      <c r="U46" s="44"/>
      <c r="V46" s="44"/>
      <c r="W46" s="44" t="e">
        <f>S46*Sheet2!$C$4</f>
        <v>#REF!</v>
      </c>
      <c r="X46" s="35" t="e">
        <f t="shared" si="2"/>
        <v>#REF!</v>
      </c>
      <c r="Y46" s="35" t="e">
        <f t="shared" si="3"/>
        <v>#REF!</v>
      </c>
      <c r="Z46" s="35">
        <v>12</v>
      </c>
      <c r="AA46" s="35">
        <f t="shared" si="6"/>
        <v>0</v>
      </c>
      <c r="AB46" s="35" t="e">
        <f t="shared" si="7"/>
        <v>#REF!</v>
      </c>
      <c r="AC46" s="35"/>
    </row>
    <row r="47" spans="1:29" s="27" customFormat="1" ht="15" customHeight="1" outlineLevel="3" x14ac:dyDescent="0.35">
      <c r="A47" s="35">
        <f t="shared" si="1"/>
        <v>45</v>
      </c>
      <c r="B47" s="35"/>
      <c r="C47" s="35"/>
      <c r="D47" s="35"/>
      <c r="E47" s="35" t="s">
        <v>3725</v>
      </c>
      <c r="F47" s="212" t="s">
        <v>3745</v>
      </c>
      <c r="G47" s="212"/>
      <c r="H47" s="35" t="str">
        <f>CONCATENATE("               ",F47)</f>
        <v xml:space="preserve">               Resolve Modifications from Project Charter Peer Review</v>
      </c>
      <c r="I47" s="35" t="s">
        <v>1129</v>
      </c>
      <c r="J47" s="35">
        <f>LEN(TRIM(I47))-LEN(SUBSTITUTE(TRIM(I47),",",""))+1</f>
        <v>1</v>
      </c>
      <c r="K47" s="46"/>
      <c r="L47" s="46"/>
      <c r="M47" s="46"/>
      <c r="N47" s="46">
        <v>0.35</v>
      </c>
      <c r="O47" s="46"/>
      <c r="P47" s="42"/>
      <c r="Q47" s="42"/>
      <c r="R47" s="42"/>
      <c r="S47" s="42" t="e">
        <f>#REF!*N47</f>
        <v>#REF!</v>
      </c>
      <c r="T47" s="44"/>
      <c r="U47" s="44"/>
      <c r="V47" s="44"/>
      <c r="W47" s="44" t="e">
        <f>S47*Sheet2!$C$4</f>
        <v>#REF!</v>
      </c>
      <c r="X47" s="35" t="e">
        <f t="shared" si="2"/>
        <v>#REF!</v>
      </c>
      <c r="Y47" s="35" t="e">
        <f t="shared" si="3"/>
        <v>#REF!</v>
      </c>
      <c r="Z47" s="35">
        <v>13</v>
      </c>
      <c r="AA47" s="35">
        <f t="shared" si="6"/>
        <v>0</v>
      </c>
      <c r="AB47" s="35" t="e">
        <f t="shared" si="7"/>
        <v>#REF!</v>
      </c>
      <c r="AC47" s="35"/>
    </row>
    <row r="48" spans="1:29" s="27" customFormat="1" ht="15" customHeight="1" outlineLevel="3" x14ac:dyDescent="0.35">
      <c r="A48" s="35">
        <f t="shared" si="1"/>
        <v>46</v>
      </c>
      <c r="B48" s="35"/>
      <c r="C48" s="35"/>
      <c r="D48" s="35"/>
      <c r="E48" s="35" t="s">
        <v>3740</v>
      </c>
      <c r="F48" s="212" t="s">
        <v>3746</v>
      </c>
      <c r="G48" s="212"/>
      <c r="H48" s="35" t="str">
        <f>CONCATENATE("               ",F48)</f>
        <v xml:space="preserve">               Document and Communicate Project Charter Review Results</v>
      </c>
      <c r="I48" s="35"/>
      <c r="J48" s="35"/>
      <c r="K48" s="46"/>
      <c r="L48" s="46"/>
      <c r="M48" s="46"/>
      <c r="N48" s="46">
        <v>0.1</v>
      </c>
      <c r="O48" s="46"/>
      <c r="P48" s="42"/>
      <c r="Q48" s="42"/>
      <c r="R48" s="42"/>
      <c r="S48" s="42" t="e">
        <f>#REF!*N48</f>
        <v>#REF!</v>
      </c>
      <c r="T48" s="44"/>
      <c r="U48" s="44"/>
      <c r="V48" s="44"/>
      <c r="W48" s="44"/>
      <c r="X48" s="35" t="e">
        <f t="shared" si="2"/>
        <v>#REF!</v>
      </c>
      <c r="Y48" s="35" t="e">
        <f t="shared" si="3"/>
        <v>#REF!</v>
      </c>
      <c r="Z48" s="35"/>
      <c r="AA48" s="35"/>
      <c r="AB48" s="35"/>
      <c r="AC48" s="35"/>
    </row>
    <row r="49" spans="1:29" s="27" customFormat="1" ht="15" customHeight="1" outlineLevel="1" x14ac:dyDescent="0.35">
      <c r="A49" s="35">
        <f t="shared" si="1"/>
        <v>47</v>
      </c>
      <c r="B49" s="35"/>
      <c r="C49" s="35" t="s">
        <v>3756</v>
      </c>
      <c r="D49" s="224" t="s">
        <v>3608</v>
      </c>
      <c r="E49" s="224"/>
      <c r="F49" s="224"/>
      <c r="G49" s="224"/>
      <c r="H49" s="35" t="str">
        <f>CONCATENATE("     ",D49)</f>
        <v xml:space="preserve">     Review and Approve Project Charter</v>
      </c>
      <c r="I49" s="35"/>
      <c r="J49" s="35"/>
      <c r="K49" s="46"/>
      <c r="L49" s="46">
        <v>0.05</v>
      </c>
      <c r="M49" s="46">
        <f>SUM(M50:M55)</f>
        <v>1</v>
      </c>
      <c r="N49" s="46"/>
      <c r="O49" s="46"/>
      <c r="P49" s="42"/>
      <c r="Q49" s="42">
        <f>($P$7*L49)</f>
        <v>2.34</v>
      </c>
      <c r="R49" s="42"/>
      <c r="S49" s="42"/>
      <c r="T49" s="44"/>
      <c r="U49" s="44">
        <f>Q49*Sheet2!$C$4</f>
        <v>234</v>
      </c>
      <c r="V49" s="44"/>
      <c r="W49" s="44"/>
      <c r="X49" s="35">
        <f t="shared" si="2"/>
        <v>0.38999999999999996</v>
      </c>
      <c r="Y49" s="35">
        <f t="shared" si="3"/>
        <v>0.4</v>
      </c>
      <c r="Z49" s="35">
        <v>6</v>
      </c>
      <c r="AA49" s="35">
        <f t="shared" ref="AA49:AA59" si="8">IF(ISBLANK(Z49),,WORKDAY(VLOOKUP(Z49,$A$2:$AB$876,26),0))</f>
        <v>0</v>
      </c>
      <c r="AB49" s="35">
        <f>(WORKDAY(AA49,Y49))</f>
        <v>0</v>
      </c>
      <c r="AC49" s="35"/>
    </row>
    <row r="50" spans="1:29" s="27" customFormat="1" ht="15" customHeight="1" outlineLevel="2" x14ac:dyDescent="0.35">
      <c r="A50" s="35">
        <f t="shared" si="1"/>
        <v>48</v>
      </c>
      <c r="B50" s="35"/>
      <c r="C50" s="35"/>
      <c r="D50" s="35" t="s">
        <v>3636</v>
      </c>
      <c r="E50" s="212" t="s">
        <v>3628</v>
      </c>
      <c r="F50" s="212"/>
      <c r="G50" s="212"/>
      <c r="H50" s="35" t="str">
        <f>CONCATENATE("          ",E50)</f>
        <v xml:space="preserve">          Perform Preliminary Project Plan Verification</v>
      </c>
      <c r="I50" s="35"/>
      <c r="J50" s="35"/>
      <c r="K50" s="46"/>
      <c r="L50" s="46"/>
      <c r="M50" s="46">
        <v>0.4</v>
      </c>
      <c r="N50" s="46">
        <f>SUM(N51:N54)</f>
        <v>1</v>
      </c>
      <c r="O50" s="46"/>
      <c r="P50" s="42"/>
      <c r="Q50" s="42"/>
      <c r="R50" s="42" t="e">
        <f>(#REF!*M50)</f>
        <v>#REF!</v>
      </c>
      <c r="S50" s="42"/>
      <c r="T50" s="44"/>
      <c r="U50" s="44"/>
      <c r="V50" s="44" t="e">
        <f>R50*Sheet2!$C$4</f>
        <v>#REF!</v>
      </c>
      <c r="W50" s="44"/>
      <c r="X50" s="35" t="e">
        <f t="shared" si="2"/>
        <v>#REF!</v>
      </c>
      <c r="Y50" s="35" t="e">
        <f t="shared" si="3"/>
        <v>#REF!</v>
      </c>
      <c r="Z50" s="35"/>
      <c r="AA50" s="35">
        <f t="shared" si="8"/>
        <v>0</v>
      </c>
      <c r="AB50" s="35" t="e">
        <f>(WORKDAY(AA50,Y50))</f>
        <v>#REF!</v>
      </c>
      <c r="AC50" s="35"/>
    </row>
    <row r="51" spans="1:29" s="27" customFormat="1" ht="15" customHeight="1" outlineLevel="3" x14ac:dyDescent="0.35">
      <c r="A51" s="35">
        <f t="shared" si="1"/>
        <v>49</v>
      </c>
      <c r="B51" s="35"/>
      <c r="C51" s="35"/>
      <c r="D51" s="35"/>
      <c r="E51" s="35" t="s">
        <v>3638</v>
      </c>
      <c r="F51" s="212" t="s">
        <v>3748</v>
      </c>
      <c r="G51" s="212"/>
      <c r="H51" s="35" t="str">
        <f>CONCATENATE("               ",F51)</f>
        <v xml:space="preserve">               Identify Project Charter Reviewers</v>
      </c>
      <c r="I51" s="35" t="s">
        <v>1157</v>
      </c>
      <c r="J51" s="35">
        <f>LEN(TRIM(I51))-LEN(SUBSTITUTE(TRIM(I51),",",""))+1</f>
        <v>4</v>
      </c>
      <c r="K51" s="46"/>
      <c r="L51" s="46"/>
      <c r="M51" s="46"/>
      <c r="N51" s="46">
        <v>0.12</v>
      </c>
      <c r="O51" s="46"/>
      <c r="P51" s="42"/>
      <c r="Q51" s="42"/>
      <c r="R51" s="42"/>
      <c r="S51" s="42" t="e">
        <f>#REF!*N51</f>
        <v>#REF!</v>
      </c>
      <c r="T51" s="44"/>
      <c r="U51" s="44"/>
      <c r="V51" s="44"/>
      <c r="W51" s="44" t="e">
        <f>S51*Sheet2!$C$4</f>
        <v>#REF!</v>
      </c>
      <c r="X51" s="35" t="e">
        <f t="shared" si="2"/>
        <v>#REF!</v>
      </c>
      <c r="Y51" s="35" t="e">
        <f t="shared" si="3"/>
        <v>#REF!</v>
      </c>
      <c r="Z51" s="35"/>
      <c r="AA51" s="35">
        <f t="shared" si="8"/>
        <v>0</v>
      </c>
      <c r="AB51" s="35" t="e">
        <f>WORKDAY(AA51,Y51)</f>
        <v>#REF!</v>
      </c>
      <c r="AC51" s="35"/>
    </row>
    <row r="52" spans="1:29" s="27" customFormat="1" ht="15" customHeight="1" outlineLevel="3" x14ac:dyDescent="0.35">
      <c r="A52" s="35">
        <f t="shared" si="1"/>
        <v>50</v>
      </c>
      <c r="B52" s="35"/>
      <c r="C52" s="35"/>
      <c r="D52" s="35"/>
      <c r="E52" s="35" t="s">
        <v>3639</v>
      </c>
      <c r="F52" s="212" t="s">
        <v>3749</v>
      </c>
      <c r="G52" s="212"/>
      <c r="H52" s="35" t="str">
        <f>CONCATENATE("               ",F52)</f>
        <v xml:space="preserve">               Schedule Review and Approve Project Charter Review</v>
      </c>
      <c r="I52" s="35" t="s">
        <v>1157</v>
      </c>
      <c r="J52" s="35">
        <f>LEN(TRIM(I52))-LEN(SUBSTITUTE(TRIM(I52),",",""))+1</f>
        <v>4</v>
      </c>
      <c r="K52" s="46"/>
      <c r="L52" s="46"/>
      <c r="M52" s="46"/>
      <c r="N52" s="46">
        <v>0.02</v>
      </c>
      <c r="O52" s="46"/>
      <c r="P52" s="42"/>
      <c r="Q52" s="42"/>
      <c r="R52" s="42"/>
      <c r="S52" s="42" t="e">
        <f>#REF!*N52</f>
        <v>#REF!</v>
      </c>
      <c r="T52" s="44"/>
      <c r="U52" s="44"/>
      <c r="V52" s="44"/>
      <c r="W52" s="44" t="e">
        <f>S52*Sheet2!$C$4</f>
        <v>#REF!</v>
      </c>
      <c r="X52" s="35" t="e">
        <f t="shared" si="2"/>
        <v>#REF!</v>
      </c>
      <c r="Y52" s="35" t="e">
        <f t="shared" si="3"/>
        <v>#REF!</v>
      </c>
      <c r="Z52" s="35">
        <v>17</v>
      </c>
      <c r="AA52" s="35">
        <f t="shared" si="8"/>
        <v>0</v>
      </c>
      <c r="AB52" s="35" t="e">
        <f t="shared" ref="AB52:AB59" si="9">WORKDAY(AA52,X52)</f>
        <v>#REF!</v>
      </c>
      <c r="AC52" s="35"/>
    </row>
    <row r="53" spans="1:29" s="27" customFormat="1" ht="15" customHeight="1" outlineLevel="3" x14ac:dyDescent="0.35">
      <c r="A53" s="35">
        <f t="shared" si="1"/>
        <v>51</v>
      </c>
      <c r="B53" s="35"/>
      <c r="C53" s="35"/>
      <c r="D53" s="35"/>
      <c r="E53" s="35" t="s">
        <v>3640</v>
      </c>
      <c r="F53" s="212" t="s">
        <v>3750</v>
      </c>
      <c r="G53" s="212"/>
      <c r="H53" s="35" t="str">
        <f>CONCATENATE("               ",F53)</f>
        <v xml:space="preserve">               Conduct Review and Approve Project Charter Plan Meeting</v>
      </c>
      <c r="I53" s="35" t="s">
        <v>1157</v>
      </c>
      <c r="J53" s="35">
        <f>LEN(TRIM(I53))-LEN(SUBSTITUTE(TRIM(I53),",",""))+1</f>
        <v>4</v>
      </c>
      <c r="K53" s="46"/>
      <c r="L53" s="46"/>
      <c r="M53" s="46"/>
      <c r="N53" s="46">
        <v>0.38</v>
      </c>
      <c r="O53" s="46"/>
      <c r="P53" s="42"/>
      <c r="Q53" s="42"/>
      <c r="R53" s="42"/>
      <c r="S53" s="42" t="e">
        <f>#REF!*N53</f>
        <v>#REF!</v>
      </c>
      <c r="T53" s="44"/>
      <c r="U53" s="44"/>
      <c r="V53" s="44"/>
      <c r="W53" s="44" t="e">
        <f>S53*Sheet2!$C$4</f>
        <v>#REF!</v>
      </c>
      <c r="X53" s="35" t="e">
        <f t="shared" si="2"/>
        <v>#REF!</v>
      </c>
      <c r="Y53" s="35" t="e">
        <f t="shared" si="3"/>
        <v>#REF!</v>
      </c>
      <c r="Z53" s="35">
        <v>18</v>
      </c>
      <c r="AA53" s="35">
        <f t="shared" si="8"/>
        <v>0</v>
      </c>
      <c r="AB53" s="35" t="e">
        <f t="shared" si="9"/>
        <v>#REF!</v>
      </c>
      <c r="AC53" s="35"/>
    </row>
    <row r="54" spans="1:29" s="27" customFormat="1" ht="15" customHeight="1" outlineLevel="3" x14ac:dyDescent="0.35">
      <c r="A54" s="35">
        <f t="shared" si="1"/>
        <v>52</v>
      </c>
      <c r="B54" s="35"/>
      <c r="C54" s="35"/>
      <c r="D54" s="35"/>
      <c r="E54" s="35" t="s">
        <v>3641</v>
      </c>
      <c r="F54" s="212" t="s">
        <v>3751</v>
      </c>
      <c r="G54" s="212"/>
      <c r="H54" s="35" t="str">
        <f>CONCATENATE("               ",F54)</f>
        <v xml:space="preserve">               Review and Log Project Charter Feedback</v>
      </c>
      <c r="I54" s="35" t="s">
        <v>1157</v>
      </c>
      <c r="J54" s="35">
        <f>LEN(TRIM(I54))-LEN(SUBSTITUTE(TRIM(I54),",",""))+1</f>
        <v>4</v>
      </c>
      <c r="K54" s="46"/>
      <c r="L54" s="46"/>
      <c r="M54" s="46"/>
      <c r="N54" s="46">
        <v>0.48</v>
      </c>
      <c r="O54" s="46"/>
      <c r="P54" s="42"/>
      <c r="Q54" s="42"/>
      <c r="R54" s="42"/>
      <c r="S54" s="42" t="e">
        <f>#REF!*N54</f>
        <v>#REF!</v>
      </c>
      <c r="T54" s="44"/>
      <c r="U54" s="44"/>
      <c r="V54" s="44"/>
      <c r="W54" s="44" t="e">
        <f>S54*Sheet2!$C$4</f>
        <v>#REF!</v>
      </c>
      <c r="X54" s="35" t="e">
        <f t="shared" si="2"/>
        <v>#REF!</v>
      </c>
      <c r="Y54" s="35" t="e">
        <f t="shared" si="3"/>
        <v>#REF!</v>
      </c>
      <c r="Z54" s="35">
        <v>19</v>
      </c>
      <c r="AA54" s="35">
        <f t="shared" si="8"/>
        <v>12</v>
      </c>
      <c r="AB54" s="35" t="e">
        <f t="shared" si="9"/>
        <v>#REF!</v>
      </c>
      <c r="AC54" s="35"/>
    </row>
    <row r="55" spans="1:29" s="27" customFormat="1" ht="15" customHeight="1" outlineLevel="2" x14ac:dyDescent="0.35">
      <c r="A55" s="35">
        <f t="shared" si="1"/>
        <v>53</v>
      </c>
      <c r="B55" s="35"/>
      <c r="C55" s="35"/>
      <c r="D55" s="35" t="s">
        <v>3637</v>
      </c>
      <c r="E55" s="212" t="s">
        <v>3646</v>
      </c>
      <c r="F55" s="212"/>
      <c r="G55" s="212"/>
      <c r="H55" s="35" t="str">
        <f>CONCATENATE("          ",E55)</f>
        <v xml:space="preserve">          Analyze Project Charter Verification Results</v>
      </c>
      <c r="I55" s="35"/>
      <c r="J55" s="35"/>
      <c r="K55" s="46"/>
      <c r="L55" s="46"/>
      <c r="M55" s="46">
        <v>0.6</v>
      </c>
      <c r="N55" s="46">
        <f>SUM(N56:N59)</f>
        <v>1</v>
      </c>
      <c r="O55" s="46"/>
      <c r="P55" s="42"/>
      <c r="Q55" s="42"/>
      <c r="R55" s="42" t="e">
        <f>(#REF!*M55)</f>
        <v>#REF!</v>
      </c>
      <c r="S55" s="42"/>
      <c r="T55" s="44"/>
      <c r="U55" s="44"/>
      <c r="V55" s="44" t="e">
        <f>R55*Sheet2!$C$4</f>
        <v>#REF!</v>
      </c>
      <c r="W55" s="44"/>
      <c r="X55" s="35" t="e">
        <f t="shared" si="2"/>
        <v>#REF!</v>
      </c>
      <c r="Y55" s="35" t="e">
        <f t="shared" si="3"/>
        <v>#REF!</v>
      </c>
      <c r="Z55" s="35">
        <v>15</v>
      </c>
      <c r="AA55" s="35">
        <f t="shared" si="8"/>
        <v>0</v>
      </c>
      <c r="AB55" s="35" t="e">
        <f t="shared" si="9"/>
        <v>#REF!</v>
      </c>
      <c r="AC55" s="35"/>
    </row>
    <row r="56" spans="1:29" s="27" customFormat="1" ht="15" customHeight="1" outlineLevel="3" x14ac:dyDescent="0.35">
      <c r="A56" s="35">
        <f t="shared" si="1"/>
        <v>54</v>
      </c>
      <c r="B56" s="35"/>
      <c r="C56" s="35"/>
      <c r="D56" s="35"/>
      <c r="E56" s="35" t="s">
        <v>3642</v>
      </c>
      <c r="F56" s="212" t="s">
        <v>3752</v>
      </c>
      <c r="G56" s="212"/>
      <c r="H56" s="35" t="str">
        <f>CONCATENATE("               ",F56)</f>
        <v xml:space="preserve">               Resolve Project Charter Feedback</v>
      </c>
      <c r="I56" s="35"/>
      <c r="J56" s="35">
        <f>LEN(TRIM(I56))-LEN(SUBSTITUTE(TRIM(I56),",",""))+1</f>
        <v>1</v>
      </c>
      <c r="K56" s="46"/>
      <c r="L56" s="46"/>
      <c r="M56" s="46"/>
      <c r="N56" s="46">
        <v>0.5</v>
      </c>
      <c r="O56" s="46"/>
      <c r="P56" s="42"/>
      <c r="Q56" s="42"/>
      <c r="R56" s="42"/>
      <c r="S56" s="42" t="e">
        <f>#REF!*N56</f>
        <v>#REF!</v>
      </c>
      <c r="T56" s="44"/>
      <c r="U56" s="44"/>
      <c r="V56" s="44"/>
      <c r="W56" s="44" t="e">
        <f>S56*Sheet2!$C$4</f>
        <v>#REF!</v>
      </c>
      <c r="X56" s="35" t="e">
        <f t="shared" si="2"/>
        <v>#REF!</v>
      </c>
      <c r="Y56" s="35" t="e">
        <f t="shared" si="3"/>
        <v>#REF!</v>
      </c>
      <c r="Z56" s="35"/>
      <c r="AA56" s="35">
        <f t="shared" si="8"/>
        <v>0</v>
      </c>
      <c r="AB56" s="35" t="e">
        <f t="shared" si="9"/>
        <v>#REF!</v>
      </c>
      <c r="AC56" s="35"/>
    </row>
    <row r="57" spans="1:29" s="27" customFormat="1" ht="15" customHeight="1" outlineLevel="3" x14ac:dyDescent="0.35">
      <c r="A57" s="35">
        <f t="shared" si="1"/>
        <v>55</v>
      </c>
      <c r="B57" s="35"/>
      <c r="C57" s="35"/>
      <c r="D57" s="35"/>
      <c r="E57" s="35" t="s">
        <v>3643</v>
      </c>
      <c r="F57" s="212" t="s">
        <v>3753</v>
      </c>
      <c r="G57" s="212"/>
      <c r="H57" s="35" t="str">
        <f>CONCATENATE("               ",F57)</f>
        <v xml:space="preserve">               Verify Closure of Project Charter Feedback</v>
      </c>
      <c r="I57" s="35"/>
      <c r="J57" s="35">
        <f>LEN(TRIM(I57))-LEN(SUBSTITUTE(TRIM(I57),",",""))+1</f>
        <v>1</v>
      </c>
      <c r="K57" s="46"/>
      <c r="L57" s="46"/>
      <c r="M57" s="46"/>
      <c r="N57" s="46">
        <v>0.3</v>
      </c>
      <c r="O57" s="46"/>
      <c r="P57" s="42"/>
      <c r="Q57" s="42"/>
      <c r="R57" s="42"/>
      <c r="S57" s="42" t="e">
        <f>#REF!*N57</f>
        <v>#REF!</v>
      </c>
      <c r="T57" s="44"/>
      <c r="U57" s="44"/>
      <c r="V57" s="44"/>
      <c r="W57" s="44" t="e">
        <f>S57*Sheet2!$C$4</f>
        <v>#REF!</v>
      </c>
      <c r="X57" s="35" t="e">
        <f t="shared" si="2"/>
        <v>#REF!</v>
      </c>
      <c r="Y57" s="35" t="e">
        <f t="shared" si="3"/>
        <v>#REF!</v>
      </c>
      <c r="Z57" s="35">
        <v>22</v>
      </c>
      <c r="AA57" s="35">
        <f t="shared" si="8"/>
        <v>0</v>
      </c>
      <c r="AB57" s="35" t="e">
        <f t="shared" si="9"/>
        <v>#REF!</v>
      </c>
      <c r="AC57" s="35"/>
    </row>
    <row r="58" spans="1:29" s="27" customFormat="1" ht="15" customHeight="1" outlineLevel="3" x14ac:dyDescent="0.35">
      <c r="A58" s="35">
        <f t="shared" si="1"/>
        <v>56</v>
      </c>
      <c r="B58" s="35"/>
      <c r="C58" s="35"/>
      <c r="D58" s="35"/>
      <c r="E58" s="35" t="s">
        <v>3644</v>
      </c>
      <c r="F58" s="212" t="s">
        <v>3746</v>
      </c>
      <c r="G58" s="212"/>
      <c r="H58" s="35" t="str">
        <f>CONCATENATE("               ",F58)</f>
        <v xml:space="preserve">               Document and Communicate Project Charter Review Results</v>
      </c>
      <c r="I58" s="35"/>
      <c r="J58" s="35">
        <f>LEN(TRIM(I58))-LEN(SUBSTITUTE(TRIM(I58),",",""))+1</f>
        <v>1</v>
      </c>
      <c r="K58" s="46"/>
      <c r="L58" s="46"/>
      <c r="M58" s="46"/>
      <c r="N58" s="46">
        <v>0.1</v>
      </c>
      <c r="O58" s="46"/>
      <c r="P58" s="42"/>
      <c r="Q58" s="42"/>
      <c r="R58" s="42"/>
      <c r="S58" s="42" t="e">
        <f>#REF!*N58</f>
        <v>#REF!</v>
      </c>
      <c r="T58" s="44"/>
      <c r="U58" s="44"/>
      <c r="V58" s="44"/>
      <c r="W58" s="44" t="e">
        <f>S58*Sheet2!$C$4</f>
        <v>#REF!</v>
      </c>
      <c r="X58" s="35" t="e">
        <f t="shared" si="2"/>
        <v>#REF!</v>
      </c>
      <c r="Y58" s="35" t="e">
        <f t="shared" si="3"/>
        <v>#REF!</v>
      </c>
      <c r="Z58" s="35">
        <v>23</v>
      </c>
      <c r="AA58" s="35">
        <f t="shared" si="8"/>
        <v>0</v>
      </c>
      <c r="AB58" s="35" t="e">
        <f t="shared" si="9"/>
        <v>#REF!</v>
      </c>
      <c r="AC58" s="35"/>
    </row>
    <row r="59" spans="1:29" s="27" customFormat="1" ht="15" customHeight="1" outlineLevel="3" x14ac:dyDescent="0.35">
      <c r="A59" s="35">
        <f t="shared" si="1"/>
        <v>57</v>
      </c>
      <c r="B59" s="35"/>
      <c r="C59" s="35"/>
      <c r="D59" s="35"/>
      <c r="E59" s="35" t="s">
        <v>3645</v>
      </c>
      <c r="F59" s="212" t="s">
        <v>3754</v>
      </c>
      <c r="G59" s="212"/>
      <c r="H59" s="35" t="str">
        <f>CONCATENATE("               ",F59)</f>
        <v xml:space="preserve">               Obtain Approval and Baseline Project Charter</v>
      </c>
      <c r="I59" s="35"/>
      <c r="J59" s="35">
        <f>LEN(TRIM(I59))-LEN(SUBSTITUTE(TRIM(I59),",",""))+1</f>
        <v>1</v>
      </c>
      <c r="K59" s="46"/>
      <c r="L59" s="46"/>
      <c r="M59" s="46"/>
      <c r="N59" s="46">
        <v>0.1</v>
      </c>
      <c r="O59" s="46"/>
      <c r="P59" s="42"/>
      <c r="Q59" s="42"/>
      <c r="R59" s="42"/>
      <c r="S59" s="42" t="e">
        <f>#REF!*N59</f>
        <v>#REF!</v>
      </c>
      <c r="T59" s="44"/>
      <c r="U59" s="44"/>
      <c r="V59" s="44"/>
      <c r="W59" s="44" t="e">
        <f>S59*Sheet2!$C$4</f>
        <v>#REF!</v>
      </c>
      <c r="X59" s="35" t="e">
        <f t="shared" si="2"/>
        <v>#REF!</v>
      </c>
      <c r="Y59" s="35" t="e">
        <f t="shared" si="3"/>
        <v>#REF!</v>
      </c>
      <c r="Z59" s="35">
        <v>24</v>
      </c>
      <c r="AA59" s="35">
        <f t="shared" si="8"/>
        <v>17</v>
      </c>
      <c r="AB59" s="35" t="e">
        <f t="shared" si="9"/>
        <v>#REF!</v>
      </c>
      <c r="AC59" s="35"/>
    </row>
    <row r="60" spans="1:29" s="27" customFormat="1" ht="15" customHeight="1" outlineLevel="1" x14ac:dyDescent="0.35">
      <c r="A60" s="35"/>
      <c r="B60" s="35"/>
      <c r="C60" s="35" t="s">
        <v>3757</v>
      </c>
      <c r="D60" s="207" t="s">
        <v>4309</v>
      </c>
      <c r="E60" s="208"/>
      <c r="F60" s="208"/>
      <c r="G60" s="209"/>
      <c r="H60" s="35"/>
      <c r="I60" s="35"/>
      <c r="J60" s="35"/>
      <c r="K60" s="46"/>
      <c r="L60" s="46"/>
      <c r="M60" s="46"/>
      <c r="N60" s="46"/>
      <c r="O60" s="46"/>
      <c r="P60" s="42"/>
      <c r="Q60" s="42"/>
      <c r="R60" s="42"/>
      <c r="S60" s="42"/>
      <c r="T60" s="44"/>
      <c r="U60" s="44"/>
      <c r="V60" s="44"/>
      <c r="W60" s="44"/>
      <c r="X60" s="35" t="e">
        <f t="shared" si="2"/>
        <v>#VALUE!</v>
      </c>
      <c r="Y60" s="35" t="e">
        <f t="shared" si="3"/>
        <v>#VALUE!</v>
      </c>
      <c r="Z60" s="35"/>
      <c r="AA60" s="35"/>
      <c r="AB60" s="35"/>
      <c r="AC60" s="35"/>
    </row>
    <row r="61" spans="1:29" s="27" customFormat="1" ht="15" customHeight="1" outlineLevel="1" x14ac:dyDescent="0.35">
      <c r="A61" s="35">
        <f>A59+1</f>
        <v>58</v>
      </c>
      <c r="B61" s="35"/>
      <c r="C61" s="35" t="s">
        <v>3757</v>
      </c>
      <c r="D61" s="212" t="s">
        <v>3893</v>
      </c>
      <c r="E61" s="212"/>
      <c r="F61" s="212"/>
      <c r="G61" s="212"/>
      <c r="H61" s="35"/>
      <c r="I61" s="35"/>
      <c r="J61" s="35"/>
      <c r="K61" s="46"/>
      <c r="L61" s="46"/>
      <c r="M61" s="46"/>
      <c r="N61" s="46"/>
      <c r="O61" s="46"/>
      <c r="P61" s="42"/>
      <c r="Q61" s="42"/>
      <c r="R61" s="42"/>
      <c r="S61" s="42"/>
      <c r="T61" s="44"/>
      <c r="U61" s="44"/>
      <c r="V61" s="44"/>
      <c r="W61" s="44"/>
      <c r="X61" s="35" t="e">
        <f t="shared" si="2"/>
        <v>#VALUE!</v>
      </c>
      <c r="Y61" s="35" t="e">
        <f t="shared" si="3"/>
        <v>#VALUE!</v>
      </c>
      <c r="Z61" s="35"/>
      <c r="AA61" s="35"/>
      <c r="AB61" s="35"/>
      <c r="AC61" s="35"/>
    </row>
    <row r="62" spans="1:29" s="27" customFormat="1" ht="15" customHeight="1" outlineLevel="2" x14ac:dyDescent="0.35">
      <c r="A62" s="35">
        <f t="shared" si="1"/>
        <v>59</v>
      </c>
      <c r="B62" s="35"/>
      <c r="C62" s="35"/>
      <c r="D62" s="35" t="s">
        <v>3895</v>
      </c>
      <c r="E62" s="212" t="s">
        <v>3898</v>
      </c>
      <c r="F62" s="212"/>
      <c r="G62" s="212"/>
      <c r="H62" s="35"/>
      <c r="I62" s="35"/>
      <c r="J62" s="35"/>
      <c r="K62" s="46"/>
      <c r="L62" s="46"/>
      <c r="M62" s="46"/>
      <c r="N62" s="46"/>
      <c r="O62" s="46"/>
      <c r="P62" s="42"/>
      <c r="Q62" s="42"/>
      <c r="R62" s="42"/>
      <c r="S62" s="42"/>
      <c r="T62" s="44"/>
      <c r="U62" s="44"/>
      <c r="V62" s="44"/>
      <c r="W62" s="44"/>
      <c r="X62" s="35" t="e">
        <f t="shared" si="2"/>
        <v>#VALUE!</v>
      </c>
      <c r="Y62" s="35" t="e">
        <f t="shared" si="3"/>
        <v>#VALUE!</v>
      </c>
      <c r="Z62" s="35"/>
      <c r="AA62" s="35"/>
      <c r="AB62" s="35"/>
      <c r="AC62" s="35"/>
    </row>
    <row r="63" spans="1:29" s="27" customFormat="1" ht="15" customHeight="1" outlineLevel="2" x14ac:dyDescent="0.35">
      <c r="A63" s="35">
        <f t="shared" si="1"/>
        <v>60</v>
      </c>
      <c r="B63" s="35"/>
      <c r="C63" s="35"/>
      <c r="D63" s="35" t="s">
        <v>3896</v>
      </c>
      <c r="E63" s="212" t="s">
        <v>3894</v>
      </c>
      <c r="F63" s="212"/>
      <c r="G63" s="212"/>
      <c r="H63" s="35"/>
      <c r="I63" s="35"/>
      <c r="J63" s="35"/>
      <c r="K63" s="46"/>
      <c r="L63" s="46"/>
      <c r="M63" s="46"/>
      <c r="N63" s="46"/>
      <c r="O63" s="46"/>
      <c r="P63" s="42"/>
      <c r="Q63" s="42"/>
      <c r="R63" s="42"/>
      <c r="S63" s="42"/>
      <c r="T63" s="44"/>
      <c r="U63" s="44"/>
      <c r="V63" s="44"/>
      <c r="W63" s="44"/>
      <c r="X63" s="35" t="e">
        <f t="shared" si="2"/>
        <v>#VALUE!</v>
      </c>
      <c r="Y63" s="35" t="e">
        <f t="shared" si="3"/>
        <v>#VALUE!</v>
      </c>
      <c r="Z63" s="35"/>
      <c r="AA63" s="35"/>
      <c r="AB63" s="35"/>
      <c r="AC63" s="35"/>
    </row>
    <row r="64" spans="1:29" s="27" customFormat="1" ht="15" customHeight="1" outlineLevel="1" x14ac:dyDescent="0.35">
      <c r="A64" s="35">
        <f t="shared" si="1"/>
        <v>61</v>
      </c>
      <c r="B64" s="35"/>
      <c r="C64" s="35" t="s">
        <v>3758</v>
      </c>
      <c r="D64" s="212" t="s">
        <v>3903</v>
      </c>
      <c r="E64" s="212"/>
      <c r="F64" s="212"/>
      <c r="G64" s="212"/>
      <c r="H64" s="35"/>
      <c r="I64" s="35"/>
      <c r="J64" s="35"/>
      <c r="K64" s="46"/>
      <c r="L64" s="46"/>
      <c r="M64" s="46"/>
      <c r="N64" s="46"/>
      <c r="O64" s="46"/>
      <c r="P64" s="42"/>
      <c r="Q64" s="42"/>
      <c r="R64" s="42"/>
      <c r="S64" s="42"/>
      <c r="T64" s="44"/>
      <c r="U64" s="44"/>
      <c r="V64" s="44"/>
      <c r="W64" s="44"/>
      <c r="X64" s="35" t="e">
        <f t="shared" si="2"/>
        <v>#VALUE!</v>
      </c>
      <c r="Y64" s="35" t="e">
        <f t="shared" si="3"/>
        <v>#VALUE!</v>
      </c>
      <c r="Z64" s="35"/>
      <c r="AA64" s="35">
        <f t="shared" ref="AA64:AA95" si="10">IF(ISBLANK(Z64),,WORKDAY(VLOOKUP(Z64,$A$2:$AB$876,26),0))</f>
        <v>0</v>
      </c>
      <c r="AB64" s="35" t="e">
        <f>(WORKDAY(AA64,Y64))</f>
        <v>#VALUE!</v>
      </c>
      <c r="AC64" s="35"/>
    </row>
    <row r="65" spans="1:29" s="27" customFormat="1" ht="15" customHeight="1" x14ac:dyDescent="0.35">
      <c r="A65" s="35">
        <f t="shared" si="1"/>
        <v>62</v>
      </c>
      <c r="B65" s="35"/>
      <c r="C65" s="35" t="s">
        <v>3897</v>
      </c>
      <c r="D65" s="212" t="s">
        <v>3902</v>
      </c>
      <c r="E65" s="212"/>
      <c r="F65" s="212"/>
      <c r="G65" s="212"/>
      <c r="H65" s="212"/>
      <c r="I65" s="212"/>
      <c r="J65" s="212"/>
      <c r="K65" s="212"/>
      <c r="L65" s="212"/>
      <c r="M65" s="212"/>
      <c r="N65" s="212"/>
      <c r="O65" s="212"/>
      <c r="P65" s="212"/>
      <c r="Q65" s="212"/>
      <c r="R65" s="212"/>
      <c r="S65" s="212"/>
      <c r="T65" s="212"/>
      <c r="U65" s="212"/>
      <c r="V65" s="212"/>
      <c r="W65" s="212"/>
      <c r="X65" s="212"/>
      <c r="Y65" s="212"/>
      <c r="Z65" s="212"/>
      <c r="AA65" s="35">
        <f t="shared" si="10"/>
        <v>0</v>
      </c>
      <c r="AB65" s="35">
        <f>(WORKDAY(AA65,Y65))</f>
        <v>0</v>
      </c>
      <c r="AC65" s="35"/>
    </row>
    <row r="66" spans="1:29" s="28" customFormat="1" ht="15" customHeight="1" x14ac:dyDescent="0.35">
      <c r="A66" s="36">
        <f t="shared" si="1"/>
        <v>63</v>
      </c>
      <c r="B66" s="36">
        <v>1.3</v>
      </c>
      <c r="C66" s="214" t="s">
        <v>3989</v>
      </c>
      <c r="D66" s="214"/>
      <c r="E66" s="214"/>
      <c r="F66" s="214"/>
      <c r="G66" s="214"/>
      <c r="H66" s="36"/>
      <c r="I66" s="36"/>
      <c r="J66" s="36"/>
      <c r="K66" s="46">
        <f>IF(Sheet2!C5="COTS/SaaS",Sheet1!D3,Sheet1!C3)</f>
        <v>7.0000000000000007E-2</v>
      </c>
      <c r="L66" s="40">
        <f ca="1">SUM(L34:L153)</f>
        <v>1.2235999999999998</v>
      </c>
      <c r="M66" s="40"/>
      <c r="N66" s="40"/>
      <c r="O66" s="40"/>
      <c r="P66" s="42">
        <f>((Sheet2!$C$2*40)*K66)</f>
        <v>109.20000000000002</v>
      </c>
      <c r="Q66" s="42"/>
      <c r="R66" s="42"/>
      <c r="S66" s="42"/>
      <c r="T66" s="44">
        <f>P66*Sheet2!$C$4</f>
        <v>10920.000000000002</v>
      </c>
      <c r="U66" s="44"/>
      <c r="V66" s="44"/>
      <c r="W66" s="44"/>
      <c r="X66" s="36">
        <f t="shared" ref="X66:X111" si="11">IF(ISBLANK(P66),IF(ISBLANK(Q66),IF(ISBLANK(R66),IF(ISBLANK(S66),"Error",S66),R66),Q66),P66)/6</f>
        <v>18.200000000000003</v>
      </c>
      <c r="Y66" s="36" t="e">
        <f>SUM(Y67:Y153)</f>
        <v>#REF!</v>
      </c>
      <c r="Z66" s="36">
        <v>2</v>
      </c>
      <c r="AA66" s="36">
        <f t="shared" si="10"/>
        <v>0</v>
      </c>
      <c r="AB66" s="36" t="e">
        <f>(WORKDAY(AA66,Y66))</f>
        <v>#REF!</v>
      </c>
      <c r="AC66" s="36"/>
    </row>
    <row r="67" spans="1:29" s="28" customFormat="1" ht="15" customHeight="1" outlineLevel="1" x14ac:dyDescent="0.35">
      <c r="A67" s="36">
        <f t="shared" si="1"/>
        <v>64</v>
      </c>
      <c r="B67" s="36"/>
      <c r="C67" s="36" t="s">
        <v>1624</v>
      </c>
      <c r="D67" s="214" t="s">
        <v>4303</v>
      </c>
      <c r="E67" s="214"/>
      <c r="F67" s="214"/>
      <c r="G67" s="214"/>
      <c r="H67" s="36"/>
      <c r="I67" s="36"/>
      <c r="J67" s="36"/>
      <c r="K67" s="40"/>
      <c r="L67" s="40">
        <v>0.18</v>
      </c>
      <c r="M67" s="40">
        <f>SUM(M68:M72)</f>
        <v>1</v>
      </c>
      <c r="N67" s="40"/>
      <c r="O67" s="40"/>
      <c r="P67" s="42"/>
      <c r="Q67" s="42" t="e">
        <f>(#REF!*L67)</f>
        <v>#REF!</v>
      </c>
      <c r="R67" s="42"/>
      <c r="S67" s="42" t="str">
        <f>IF(SUM(S68:S72)=P67,"","Issue")</f>
        <v/>
      </c>
      <c r="T67" s="44"/>
      <c r="U67" s="44" t="e">
        <f>Q67*Sheet2!$C$4</f>
        <v>#REF!</v>
      </c>
      <c r="V67" s="44"/>
      <c r="W67" s="44"/>
      <c r="X67" s="36" t="e">
        <f t="shared" si="11"/>
        <v>#REF!</v>
      </c>
      <c r="Y67" s="36" t="e">
        <f t="shared" ref="Y67:Y111" si="12">ROUNDUP(X67,1)</f>
        <v>#REF!</v>
      </c>
      <c r="Z67" s="36">
        <v>6</v>
      </c>
      <c r="AA67" s="36">
        <f t="shared" si="10"/>
        <v>0</v>
      </c>
      <c r="AB67" s="36" t="e">
        <f t="shared" ref="AB67:AB73" si="13">(WORKDAY(AA67,Y67))</f>
        <v>#REF!</v>
      </c>
      <c r="AC67" s="36"/>
    </row>
    <row r="68" spans="1:29" s="28" customFormat="1" ht="15" customHeight="1" outlineLevel="3" x14ac:dyDescent="0.35">
      <c r="A68" s="36">
        <f t="shared" si="1"/>
        <v>65</v>
      </c>
      <c r="B68" s="36"/>
      <c r="C68" s="36"/>
      <c r="D68" s="36" t="s">
        <v>2917</v>
      </c>
      <c r="E68" s="214" t="s">
        <v>3599</v>
      </c>
      <c r="F68" s="214"/>
      <c r="G68" s="214"/>
      <c r="H68" s="36"/>
      <c r="I68" s="36" t="s">
        <v>1131</v>
      </c>
      <c r="J68" s="36">
        <f>LEN(TRIM(I68))-LEN(SUBSTITUTE(TRIM(I68),",",""))+1</f>
        <v>2</v>
      </c>
      <c r="K68" s="40"/>
      <c r="L68" s="40"/>
      <c r="M68" s="40">
        <v>0.15</v>
      </c>
      <c r="N68" s="40"/>
      <c r="O68" s="40"/>
      <c r="P68" s="42"/>
      <c r="Q68" s="42"/>
      <c r="R68" s="42" t="e">
        <f>#REF!*M68</f>
        <v>#REF!</v>
      </c>
      <c r="S68" s="42"/>
      <c r="T68" s="44"/>
      <c r="U68" s="44"/>
      <c r="V68" s="44" t="e">
        <f>R68*Sheet2!$C$4</f>
        <v>#REF!</v>
      </c>
      <c r="W68" s="44"/>
      <c r="X68" s="36" t="e">
        <f t="shared" si="11"/>
        <v>#REF!</v>
      </c>
      <c r="Y68" s="36" t="e">
        <f t="shared" si="12"/>
        <v>#REF!</v>
      </c>
      <c r="Z68" s="36"/>
      <c r="AA68" s="36">
        <f t="shared" si="10"/>
        <v>0</v>
      </c>
      <c r="AB68" s="36" t="e">
        <f t="shared" si="13"/>
        <v>#REF!</v>
      </c>
      <c r="AC68" s="36"/>
    </row>
    <row r="69" spans="1:29" s="28" customFormat="1" ht="15" customHeight="1" outlineLevel="3" x14ac:dyDescent="0.35">
      <c r="A69" s="36">
        <f t="shared" si="1"/>
        <v>66</v>
      </c>
      <c r="B69" s="36"/>
      <c r="C69" s="36"/>
      <c r="D69" s="36" t="s">
        <v>2918</v>
      </c>
      <c r="E69" s="214" t="s">
        <v>3602</v>
      </c>
      <c r="F69" s="214"/>
      <c r="G69" s="214"/>
      <c r="H69" s="36"/>
      <c r="I69" s="36" t="s">
        <v>1131</v>
      </c>
      <c r="J69" s="36">
        <f>LEN(TRIM(I69))-LEN(SUBSTITUTE(TRIM(I69),",",""))+1</f>
        <v>2</v>
      </c>
      <c r="K69" s="40"/>
      <c r="L69" s="40"/>
      <c r="M69" s="40">
        <v>0.15</v>
      </c>
      <c r="N69" s="40"/>
      <c r="O69" s="40"/>
      <c r="P69" s="42"/>
      <c r="Q69" s="42"/>
      <c r="R69" s="42" t="e">
        <f>#REF!*M69</f>
        <v>#REF!</v>
      </c>
      <c r="S69" s="42"/>
      <c r="T69" s="44"/>
      <c r="U69" s="44"/>
      <c r="V69" s="44" t="e">
        <f>R69*Sheet2!$C$4</f>
        <v>#REF!</v>
      </c>
      <c r="W69" s="44"/>
      <c r="X69" s="36" t="e">
        <f t="shared" si="11"/>
        <v>#REF!</v>
      </c>
      <c r="Y69" s="36" t="e">
        <f t="shared" si="12"/>
        <v>#REF!</v>
      </c>
      <c r="Z69" s="36"/>
      <c r="AA69" s="36">
        <f t="shared" si="10"/>
        <v>0</v>
      </c>
      <c r="AB69" s="36" t="e">
        <f t="shared" si="13"/>
        <v>#REF!</v>
      </c>
      <c r="AC69" s="36"/>
    </row>
    <row r="70" spans="1:29" s="28" customFormat="1" ht="15" customHeight="1" outlineLevel="3" x14ac:dyDescent="0.35">
      <c r="A70" s="36">
        <f t="shared" si="1"/>
        <v>67</v>
      </c>
      <c r="B70" s="36"/>
      <c r="C70" s="36"/>
      <c r="D70" s="36" t="s">
        <v>2919</v>
      </c>
      <c r="E70" s="214" t="s">
        <v>3600</v>
      </c>
      <c r="F70" s="214"/>
      <c r="G70" s="214"/>
      <c r="H70" s="36"/>
      <c r="I70" s="36" t="s">
        <v>1131</v>
      </c>
      <c r="J70" s="36">
        <f>LEN(TRIM(I70))-LEN(SUBSTITUTE(TRIM(I70),",",""))+1</f>
        <v>2</v>
      </c>
      <c r="K70" s="40"/>
      <c r="L70" s="40"/>
      <c r="M70" s="40">
        <v>0.5</v>
      </c>
      <c r="N70" s="40"/>
      <c r="O70" s="40"/>
      <c r="P70" s="42"/>
      <c r="Q70" s="42"/>
      <c r="R70" s="42" t="e">
        <f>#REF!*M70</f>
        <v>#REF!</v>
      </c>
      <c r="S70" s="42"/>
      <c r="T70" s="44"/>
      <c r="U70" s="44"/>
      <c r="V70" s="44" t="e">
        <f>R70*Sheet2!$C$4</f>
        <v>#REF!</v>
      </c>
      <c r="W70" s="44"/>
      <c r="X70" s="36" t="e">
        <f t="shared" si="11"/>
        <v>#REF!</v>
      </c>
      <c r="Y70" s="36" t="e">
        <f t="shared" si="12"/>
        <v>#REF!</v>
      </c>
      <c r="Z70" s="36"/>
      <c r="AA70" s="36">
        <f t="shared" si="10"/>
        <v>0</v>
      </c>
      <c r="AB70" s="36" t="e">
        <f t="shared" si="13"/>
        <v>#REF!</v>
      </c>
      <c r="AC70" s="36"/>
    </row>
    <row r="71" spans="1:29" s="28" customFormat="1" ht="15" customHeight="1" outlineLevel="3" x14ac:dyDescent="0.35">
      <c r="A71" s="36">
        <f t="shared" si="1"/>
        <v>68</v>
      </c>
      <c r="B71" s="36"/>
      <c r="C71" s="36"/>
      <c r="D71" s="36" t="s">
        <v>2920</v>
      </c>
      <c r="E71" s="214" t="s">
        <v>3603</v>
      </c>
      <c r="F71" s="214"/>
      <c r="G71" s="214"/>
      <c r="H71" s="36"/>
      <c r="I71" s="36" t="s">
        <v>1131</v>
      </c>
      <c r="J71" s="36">
        <f>LEN(TRIM(I71))-LEN(SUBSTITUTE(TRIM(I71),",",""))+1</f>
        <v>2</v>
      </c>
      <c r="K71" s="40"/>
      <c r="L71" s="40"/>
      <c r="M71" s="40">
        <v>0.1</v>
      </c>
      <c r="N71" s="40"/>
      <c r="O71" s="40"/>
      <c r="P71" s="42"/>
      <c r="Q71" s="42"/>
      <c r="R71" s="42" t="e">
        <f>#REF!*M71</f>
        <v>#REF!</v>
      </c>
      <c r="S71" s="42"/>
      <c r="T71" s="44"/>
      <c r="U71" s="44"/>
      <c r="V71" s="44" t="e">
        <f>R71*Sheet2!$C$4</f>
        <v>#REF!</v>
      </c>
      <c r="W71" s="44"/>
      <c r="X71" s="36" t="e">
        <f t="shared" si="11"/>
        <v>#REF!</v>
      </c>
      <c r="Y71" s="36" t="e">
        <f t="shared" si="12"/>
        <v>#REF!</v>
      </c>
      <c r="Z71" s="36"/>
      <c r="AA71" s="36">
        <f t="shared" si="10"/>
        <v>0</v>
      </c>
      <c r="AB71" s="36" t="e">
        <f t="shared" si="13"/>
        <v>#REF!</v>
      </c>
      <c r="AC71" s="36"/>
    </row>
    <row r="72" spans="1:29" s="28" customFormat="1" ht="15" customHeight="1" outlineLevel="3" x14ac:dyDescent="0.35">
      <c r="A72" s="36">
        <f t="shared" si="1"/>
        <v>69</v>
      </c>
      <c r="B72" s="36"/>
      <c r="C72" s="36"/>
      <c r="D72" s="36" t="s">
        <v>2925</v>
      </c>
      <c r="E72" s="214" t="s">
        <v>3601</v>
      </c>
      <c r="F72" s="214"/>
      <c r="G72" s="214"/>
      <c r="H72" s="36"/>
      <c r="I72" s="36" t="s">
        <v>1131</v>
      </c>
      <c r="J72" s="36">
        <f>LEN(TRIM(I72))-LEN(SUBSTITUTE(TRIM(I72),",",""))+1</f>
        <v>2</v>
      </c>
      <c r="K72" s="40"/>
      <c r="L72" s="40"/>
      <c r="M72" s="40">
        <v>0.1</v>
      </c>
      <c r="N72" s="40"/>
      <c r="O72" s="40"/>
      <c r="P72" s="42"/>
      <c r="Q72" s="42"/>
      <c r="R72" s="42" t="e">
        <f>#REF!*M72</f>
        <v>#REF!</v>
      </c>
      <c r="S72" s="42"/>
      <c r="T72" s="44"/>
      <c r="U72" s="44"/>
      <c r="V72" s="44" t="e">
        <f>R72*Sheet2!$C$4</f>
        <v>#REF!</v>
      </c>
      <c r="W72" s="44"/>
      <c r="X72" s="36" t="e">
        <f t="shared" si="11"/>
        <v>#REF!</v>
      </c>
      <c r="Y72" s="36" t="e">
        <f t="shared" si="12"/>
        <v>#REF!</v>
      </c>
      <c r="Z72" s="36"/>
      <c r="AA72" s="36">
        <f t="shared" si="10"/>
        <v>0</v>
      </c>
      <c r="AB72" s="36" t="e">
        <f t="shared" si="13"/>
        <v>#REF!</v>
      </c>
      <c r="AC72" s="36"/>
    </row>
    <row r="73" spans="1:29" s="28" customFormat="1" ht="15" customHeight="1" outlineLevel="1" x14ac:dyDescent="0.35">
      <c r="A73" s="36">
        <f t="shared" ref="A73:A136" si="14">A72+1</f>
        <v>70</v>
      </c>
      <c r="B73" s="36"/>
      <c r="C73" s="36" t="s">
        <v>1625</v>
      </c>
      <c r="D73" s="214" t="s">
        <v>3815</v>
      </c>
      <c r="E73" s="214"/>
      <c r="F73" s="214"/>
      <c r="G73" s="214"/>
      <c r="H73" s="36"/>
      <c r="I73" s="36" t="s">
        <v>1157</v>
      </c>
      <c r="J73" s="36"/>
      <c r="K73" s="40"/>
      <c r="L73" s="40">
        <v>0.1</v>
      </c>
      <c r="M73" s="40">
        <f>SUM(M74:M79)</f>
        <v>1</v>
      </c>
      <c r="N73" s="40"/>
      <c r="O73" s="40"/>
      <c r="P73" s="42"/>
      <c r="Q73" s="42" t="e">
        <f>(#REF!*L73)</f>
        <v>#REF!</v>
      </c>
      <c r="R73" s="42"/>
      <c r="S73" s="42"/>
      <c r="T73" s="44"/>
      <c r="U73" s="44" t="e">
        <f>Q73*Sheet2!$C$4</f>
        <v>#REF!</v>
      </c>
      <c r="V73" s="44"/>
      <c r="W73" s="44"/>
      <c r="X73" s="36" t="e">
        <f t="shared" si="11"/>
        <v>#REF!</v>
      </c>
      <c r="Y73" s="36" t="e">
        <f t="shared" si="12"/>
        <v>#REF!</v>
      </c>
      <c r="Z73" s="36">
        <v>71</v>
      </c>
      <c r="AA73" s="36">
        <f t="shared" si="10"/>
        <v>0</v>
      </c>
      <c r="AB73" s="36" t="e">
        <f t="shared" si="13"/>
        <v>#REF!</v>
      </c>
      <c r="AC73" s="36"/>
    </row>
    <row r="74" spans="1:29" s="28" customFormat="1" ht="15" customHeight="1" outlineLevel="2" x14ac:dyDescent="0.35">
      <c r="A74" s="36">
        <f t="shared" si="14"/>
        <v>71</v>
      </c>
      <c r="B74" s="36"/>
      <c r="C74" s="36"/>
      <c r="D74" s="36" t="s">
        <v>2938</v>
      </c>
      <c r="E74" s="214" t="s">
        <v>3826</v>
      </c>
      <c r="F74" s="214"/>
      <c r="G74" s="214"/>
      <c r="H74" s="36" t="str">
        <f>CONCATENATE("          ",E74)</f>
        <v xml:space="preserve">          Perform Selection &amp; Define Verification</v>
      </c>
      <c r="I74" s="36"/>
      <c r="J74" s="36"/>
      <c r="K74" s="40"/>
      <c r="L74" s="40"/>
      <c r="M74" s="40">
        <v>0.4</v>
      </c>
      <c r="N74" s="40">
        <f>SUM(N75:N78)</f>
        <v>1</v>
      </c>
      <c r="O74" s="40"/>
      <c r="P74" s="42"/>
      <c r="Q74" s="42"/>
      <c r="R74" s="42" t="e">
        <f>(#REF!*M74)</f>
        <v>#REF!</v>
      </c>
      <c r="S74" s="42"/>
      <c r="T74" s="44"/>
      <c r="U74" s="44"/>
      <c r="V74" s="44" t="e">
        <f>R74*Sheet2!$C$4</f>
        <v>#REF!</v>
      </c>
      <c r="W74" s="44"/>
      <c r="X74" s="36" t="e">
        <f t="shared" si="11"/>
        <v>#REF!</v>
      </c>
      <c r="Y74" s="36" t="e">
        <f t="shared" si="12"/>
        <v>#REF!</v>
      </c>
      <c r="Z74" s="36"/>
      <c r="AA74" s="36">
        <f t="shared" si="10"/>
        <v>0</v>
      </c>
      <c r="AB74" s="36" t="e">
        <f>(WORKDAY(AA74,Y74))</f>
        <v>#REF!</v>
      </c>
      <c r="AC74" s="36"/>
    </row>
    <row r="75" spans="1:29" s="28" customFormat="1" ht="15" customHeight="1" outlineLevel="3" x14ac:dyDescent="0.35">
      <c r="A75" s="36">
        <f t="shared" si="14"/>
        <v>72</v>
      </c>
      <c r="B75" s="36"/>
      <c r="C75" s="36"/>
      <c r="D75" s="36"/>
      <c r="E75" s="36" t="s">
        <v>2939</v>
      </c>
      <c r="F75" s="214" t="s">
        <v>3817</v>
      </c>
      <c r="G75" s="214"/>
      <c r="H75" s="36" t="str">
        <f>CONCATENATE("               ",F75)</f>
        <v xml:space="preserve">               Identify Selection &amp; Define Cost Estimate Reviewers</v>
      </c>
      <c r="I75" s="36" t="s">
        <v>1157</v>
      </c>
      <c r="J75" s="36">
        <f>LEN(TRIM(I75))-LEN(SUBSTITUTE(TRIM(I75),",",""))+1</f>
        <v>4</v>
      </c>
      <c r="K75" s="40"/>
      <c r="L75" s="40"/>
      <c r="M75" s="40"/>
      <c r="N75" s="40">
        <v>0.12</v>
      </c>
      <c r="O75" s="40"/>
      <c r="P75" s="42"/>
      <c r="Q75" s="42"/>
      <c r="R75" s="42"/>
      <c r="S75" s="42" t="e">
        <f>#REF!*N75</f>
        <v>#REF!</v>
      </c>
      <c r="T75" s="44"/>
      <c r="U75" s="44"/>
      <c r="V75" s="44"/>
      <c r="W75" s="44" t="e">
        <f>S75*Sheet2!$C$4</f>
        <v>#REF!</v>
      </c>
      <c r="X75" s="36" t="e">
        <f t="shared" si="11"/>
        <v>#REF!</v>
      </c>
      <c r="Y75" s="36" t="e">
        <f t="shared" si="12"/>
        <v>#REF!</v>
      </c>
      <c r="Z75" s="36"/>
      <c r="AA75" s="36">
        <f t="shared" si="10"/>
        <v>0</v>
      </c>
      <c r="AB75" s="36" t="e">
        <f>WORKDAY(AA75,Y75)</f>
        <v>#REF!</v>
      </c>
      <c r="AC75" s="36"/>
    </row>
    <row r="76" spans="1:29" s="28" customFormat="1" ht="15" customHeight="1" outlineLevel="3" x14ac:dyDescent="0.35">
      <c r="A76" s="36">
        <f t="shared" si="14"/>
        <v>73</v>
      </c>
      <c r="B76" s="36"/>
      <c r="C76" s="36"/>
      <c r="D76" s="36"/>
      <c r="E76" s="36" t="s">
        <v>2940</v>
      </c>
      <c r="F76" s="214" t="s">
        <v>3816</v>
      </c>
      <c r="G76" s="214"/>
      <c r="H76" s="36" t="str">
        <f>CONCATENATE("               ",F76)</f>
        <v xml:space="preserve">               Schedule Review and Approve Selection &amp; Define Cost Estimate Review</v>
      </c>
      <c r="I76" s="36" t="s">
        <v>1157</v>
      </c>
      <c r="J76" s="36">
        <f>LEN(TRIM(I76))-LEN(SUBSTITUTE(TRIM(I76),",",""))+1</f>
        <v>4</v>
      </c>
      <c r="K76" s="40"/>
      <c r="L76" s="40"/>
      <c r="M76" s="40"/>
      <c r="N76" s="40">
        <v>0.02</v>
      </c>
      <c r="O76" s="40"/>
      <c r="P76" s="42"/>
      <c r="Q76" s="42"/>
      <c r="R76" s="42"/>
      <c r="S76" s="42" t="e">
        <f>#REF!*N76</f>
        <v>#REF!</v>
      </c>
      <c r="T76" s="44"/>
      <c r="U76" s="44"/>
      <c r="V76" s="44"/>
      <c r="W76" s="44" t="e">
        <f>S76*Sheet2!$C$4</f>
        <v>#REF!</v>
      </c>
      <c r="X76" s="36" t="e">
        <f t="shared" si="11"/>
        <v>#REF!</v>
      </c>
      <c r="Y76" s="36" t="e">
        <f t="shared" si="12"/>
        <v>#REF!</v>
      </c>
      <c r="Z76" s="36">
        <v>17</v>
      </c>
      <c r="AA76" s="36">
        <f t="shared" si="10"/>
        <v>0</v>
      </c>
      <c r="AB76" s="36" t="e">
        <f t="shared" ref="AB76:AB83" si="15">WORKDAY(AA76,X76)</f>
        <v>#REF!</v>
      </c>
      <c r="AC76" s="36"/>
    </row>
    <row r="77" spans="1:29" s="28" customFormat="1" ht="15" customHeight="1" outlineLevel="3" x14ac:dyDescent="0.35">
      <c r="A77" s="36">
        <f t="shared" si="14"/>
        <v>74</v>
      </c>
      <c r="B77" s="36"/>
      <c r="C77" s="36"/>
      <c r="D77" s="36"/>
      <c r="E77" s="36" t="s">
        <v>2941</v>
      </c>
      <c r="F77" s="214" t="s">
        <v>3818</v>
      </c>
      <c r="G77" s="214"/>
      <c r="H77" s="36" t="str">
        <f>CONCATENATE("               ",F77)</f>
        <v xml:space="preserve">               Conduct Review and Approve Selection &amp; Define Cost Estimate Plan Meeting</v>
      </c>
      <c r="I77" s="36" t="s">
        <v>1157</v>
      </c>
      <c r="J77" s="36">
        <f>LEN(TRIM(I77))-LEN(SUBSTITUTE(TRIM(I77),",",""))+1</f>
        <v>4</v>
      </c>
      <c r="K77" s="40"/>
      <c r="L77" s="40"/>
      <c r="M77" s="40"/>
      <c r="N77" s="40">
        <v>0.38</v>
      </c>
      <c r="O77" s="40"/>
      <c r="P77" s="42"/>
      <c r="Q77" s="42"/>
      <c r="R77" s="42"/>
      <c r="S77" s="42" t="e">
        <f>#REF!*N77</f>
        <v>#REF!</v>
      </c>
      <c r="T77" s="44"/>
      <c r="U77" s="44"/>
      <c r="V77" s="44"/>
      <c r="W77" s="44" t="e">
        <f>S77*Sheet2!$C$4</f>
        <v>#REF!</v>
      </c>
      <c r="X77" s="36" t="e">
        <f t="shared" si="11"/>
        <v>#REF!</v>
      </c>
      <c r="Y77" s="36" t="e">
        <f t="shared" si="12"/>
        <v>#REF!</v>
      </c>
      <c r="Z77" s="36">
        <v>18</v>
      </c>
      <c r="AA77" s="36">
        <f t="shared" si="10"/>
        <v>0</v>
      </c>
      <c r="AB77" s="36" t="e">
        <f t="shared" si="15"/>
        <v>#REF!</v>
      </c>
      <c r="AC77" s="36"/>
    </row>
    <row r="78" spans="1:29" s="28" customFormat="1" ht="15" customHeight="1" outlineLevel="3" x14ac:dyDescent="0.35">
      <c r="A78" s="36">
        <f t="shared" si="14"/>
        <v>75</v>
      </c>
      <c r="B78" s="36"/>
      <c r="C78" s="36"/>
      <c r="D78" s="36"/>
      <c r="E78" s="36" t="s">
        <v>2942</v>
      </c>
      <c r="F78" s="214" t="s">
        <v>3819</v>
      </c>
      <c r="G78" s="214"/>
      <c r="H78" s="36" t="str">
        <f>CONCATENATE("               ",F78)</f>
        <v xml:space="preserve">               Review and Log Selection &amp; Define Cost Estimate Feedback</v>
      </c>
      <c r="I78" s="36" t="s">
        <v>1157</v>
      </c>
      <c r="J78" s="36">
        <f>LEN(TRIM(I78))-LEN(SUBSTITUTE(TRIM(I78),",",""))+1</f>
        <v>4</v>
      </c>
      <c r="K78" s="40"/>
      <c r="L78" s="40"/>
      <c r="M78" s="40"/>
      <c r="N78" s="40">
        <v>0.48</v>
      </c>
      <c r="O78" s="40"/>
      <c r="P78" s="42"/>
      <c r="Q78" s="42"/>
      <c r="R78" s="42"/>
      <c r="S78" s="42" t="e">
        <f>#REF!*N78</f>
        <v>#REF!</v>
      </c>
      <c r="T78" s="44"/>
      <c r="U78" s="44"/>
      <c r="V78" s="44"/>
      <c r="W78" s="44" t="e">
        <f>S78*Sheet2!$C$4</f>
        <v>#REF!</v>
      </c>
      <c r="X78" s="36" t="e">
        <f t="shared" si="11"/>
        <v>#REF!</v>
      </c>
      <c r="Y78" s="36" t="e">
        <f t="shared" si="12"/>
        <v>#REF!</v>
      </c>
      <c r="Z78" s="36">
        <v>19</v>
      </c>
      <c r="AA78" s="36">
        <f t="shared" si="10"/>
        <v>12</v>
      </c>
      <c r="AB78" s="36" t="e">
        <f t="shared" si="15"/>
        <v>#REF!</v>
      </c>
      <c r="AC78" s="36"/>
    </row>
    <row r="79" spans="1:29" s="28" customFormat="1" ht="15" customHeight="1" outlineLevel="2" x14ac:dyDescent="0.35">
      <c r="A79" s="36">
        <f t="shared" si="14"/>
        <v>76</v>
      </c>
      <c r="B79" s="36"/>
      <c r="C79" s="36"/>
      <c r="D79" s="36" t="s">
        <v>2947</v>
      </c>
      <c r="E79" s="214" t="s">
        <v>3820</v>
      </c>
      <c r="F79" s="214"/>
      <c r="G79" s="214"/>
      <c r="H79" s="36" t="str">
        <f>CONCATENATE("          ",E79)</f>
        <v xml:space="preserve">          Analyze Selection &amp; Define Cost Estimate Verification Results</v>
      </c>
      <c r="I79" s="36"/>
      <c r="J79" s="36"/>
      <c r="K79" s="40"/>
      <c r="L79" s="40"/>
      <c r="M79" s="40">
        <v>0.6</v>
      </c>
      <c r="N79" s="40">
        <f>SUM(N80:N83)</f>
        <v>1</v>
      </c>
      <c r="O79" s="40"/>
      <c r="P79" s="42"/>
      <c r="Q79" s="42"/>
      <c r="R79" s="42" t="e">
        <f>(#REF!*M79)</f>
        <v>#REF!</v>
      </c>
      <c r="S79" s="42"/>
      <c r="T79" s="44"/>
      <c r="U79" s="44"/>
      <c r="V79" s="44" t="e">
        <f>R79*Sheet2!$C$4</f>
        <v>#REF!</v>
      </c>
      <c r="W79" s="44"/>
      <c r="X79" s="36" t="e">
        <f t="shared" si="11"/>
        <v>#REF!</v>
      </c>
      <c r="Y79" s="36" t="e">
        <f t="shared" si="12"/>
        <v>#REF!</v>
      </c>
      <c r="Z79" s="36">
        <v>15</v>
      </c>
      <c r="AA79" s="36">
        <f t="shared" si="10"/>
        <v>0</v>
      </c>
      <c r="AB79" s="36" t="e">
        <f t="shared" si="15"/>
        <v>#REF!</v>
      </c>
      <c r="AC79" s="36"/>
    </row>
    <row r="80" spans="1:29" s="28" customFormat="1" ht="15" customHeight="1" outlineLevel="3" x14ac:dyDescent="0.35">
      <c r="A80" s="36">
        <f t="shared" si="14"/>
        <v>77</v>
      </c>
      <c r="B80" s="36"/>
      <c r="C80" s="36"/>
      <c r="D80" s="36"/>
      <c r="E80" s="36" t="s">
        <v>2948</v>
      </c>
      <c r="F80" s="214" t="s">
        <v>3821</v>
      </c>
      <c r="G80" s="214"/>
      <c r="H80" s="36" t="str">
        <f>CONCATENATE("               ",F80)</f>
        <v xml:space="preserve">               Resolve Selection &amp; Define Cost Estimate Feedback</v>
      </c>
      <c r="I80" s="36"/>
      <c r="J80" s="36">
        <f>LEN(TRIM(I80))-LEN(SUBSTITUTE(TRIM(I80),",",""))+1</f>
        <v>1</v>
      </c>
      <c r="K80" s="40"/>
      <c r="L80" s="40"/>
      <c r="M80" s="40"/>
      <c r="N80" s="40">
        <v>0.5</v>
      </c>
      <c r="O80" s="40"/>
      <c r="P80" s="42"/>
      <c r="Q80" s="42"/>
      <c r="R80" s="42"/>
      <c r="S80" s="42" t="e">
        <f>#REF!*N80</f>
        <v>#REF!</v>
      </c>
      <c r="T80" s="44"/>
      <c r="U80" s="44"/>
      <c r="V80" s="44"/>
      <c r="W80" s="44" t="e">
        <f>S80*Sheet2!$C$4</f>
        <v>#REF!</v>
      </c>
      <c r="X80" s="36" t="e">
        <f t="shared" si="11"/>
        <v>#REF!</v>
      </c>
      <c r="Y80" s="36" t="e">
        <f t="shared" si="12"/>
        <v>#REF!</v>
      </c>
      <c r="Z80" s="36"/>
      <c r="AA80" s="36">
        <f t="shared" si="10"/>
        <v>0</v>
      </c>
      <c r="AB80" s="36" t="e">
        <f t="shared" si="15"/>
        <v>#REF!</v>
      </c>
      <c r="AC80" s="36"/>
    </row>
    <row r="81" spans="1:29" s="28" customFormat="1" ht="15" customHeight="1" outlineLevel="3" x14ac:dyDescent="0.35">
      <c r="A81" s="36">
        <f t="shared" si="14"/>
        <v>78</v>
      </c>
      <c r="B81" s="36"/>
      <c r="C81" s="36"/>
      <c r="D81" s="36"/>
      <c r="E81" s="36" t="s">
        <v>3761</v>
      </c>
      <c r="F81" s="214" t="s">
        <v>3822</v>
      </c>
      <c r="G81" s="214"/>
      <c r="H81" s="36" t="str">
        <f>CONCATENATE("               ",F81)</f>
        <v xml:space="preserve">               Verify Closure of Selection &amp; Define Cost Estimate Feedback</v>
      </c>
      <c r="I81" s="36"/>
      <c r="J81" s="36">
        <f>LEN(TRIM(I81))-LEN(SUBSTITUTE(TRIM(I81),",",""))+1</f>
        <v>1</v>
      </c>
      <c r="K81" s="40"/>
      <c r="L81" s="40"/>
      <c r="M81" s="40"/>
      <c r="N81" s="40">
        <v>0.3</v>
      </c>
      <c r="O81" s="40"/>
      <c r="P81" s="42"/>
      <c r="Q81" s="42"/>
      <c r="R81" s="42"/>
      <c r="S81" s="42" t="e">
        <f>#REF!*N81</f>
        <v>#REF!</v>
      </c>
      <c r="T81" s="44"/>
      <c r="U81" s="44"/>
      <c r="V81" s="44"/>
      <c r="W81" s="44" t="e">
        <f>S81*Sheet2!$C$4</f>
        <v>#REF!</v>
      </c>
      <c r="X81" s="36" t="e">
        <f t="shared" si="11"/>
        <v>#REF!</v>
      </c>
      <c r="Y81" s="36" t="e">
        <f t="shared" si="12"/>
        <v>#REF!</v>
      </c>
      <c r="Z81" s="36">
        <v>22</v>
      </c>
      <c r="AA81" s="36">
        <f t="shared" si="10"/>
        <v>0</v>
      </c>
      <c r="AB81" s="36" t="e">
        <f t="shared" si="15"/>
        <v>#REF!</v>
      </c>
      <c r="AC81" s="36"/>
    </row>
    <row r="82" spans="1:29" s="28" customFormat="1" ht="15" customHeight="1" outlineLevel="3" x14ac:dyDescent="0.35">
      <c r="A82" s="36">
        <f t="shared" si="14"/>
        <v>79</v>
      </c>
      <c r="B82" s="36"/>
      <c r="C82" s="36"/>
      <c r="D82" s="36"/>
      <c r="E82" s="36" t="s">
        <v>3762</v>
      </c>
      <c r="F82" s="214" t="s">
        <v>3823</v>
      </c>
      <c r="G82" s="214"/>
      <c r="H82" s="36" t="str">
        <f>CONCATENATE("               ",F82)</f>
        <v xml:space="preserve">               Document and Communicate Selection &amp; Define Cost Estimate Review Results</v>
      </c>
      <c r="I82" s="36"/>
      <c r="J82" s="36">
        <f>LEN(TRIM(I82))-LEN(SUBSTITUTE(TRIM(I82),",",""))+1</f>
        <v>1</v>
      </c>
      <c r="K82" s="40"/>
      <c r="L82" s="40"/>
      <c r="M82" s="40"/>
      <c r="N82" s="40">
        <v>0.1</v>
      </c>
      <c r="O82" s="40"/>
      <c r="P82" s="42"/>
      <c r="Q82" s="42"/>
      <c r="R82" s="42"/>
      <c r="S82" s="42" t="e">
        <f>#REF!*N82</f>
        <v>#REF!</v>
      </c>
      <c r="T82" s="44"/>
      <c r="U82" s="44"/>
      <c r="V82" s="44"/>
      <c r="W82" s="44" t="e">
        <f>S82*Sheet2!$C$4</f>
        <v>#REF!</v>
      </c>
      <c r="X82" s="36" t="e">
        <f t="shared" si="11"/>
        <v>#REF!</v>
      </c>
      <c r="Y82" s="36" t="e">
        <f t="shared" si="12"/>
        <v>#REF!</v>
      </c>
      <c r="Z82" s="36">
        <v>23</v>
      </c>
      <c r="AA82" s="36">
        <f t="shared" si="10"/>
        <v>0</v>
      </c>
      <c r="AB82" s="36" t="e">
        <f t="shared" si="15"/>
        <v>#REF!</v>
      </c>
      <c r="AC82" s="36"/>
    </row>
    <row r="83" spans="1:29" s="28" customFormat="1" ht="15" customHeight="1" outlineLevel="3" x14ac:dyDescent="0.35">
      <c r="A83" s="36">
        <f t="shared" si="14"/>
        <v>80</v>
      </c>
      <c r="B83" s="36"/>
      <c r="C83" s="36"/>
      <c r="D83" s="36"/>
      <c r="E83" s="36" t="s">
        <v>3763</v>
      </c>
      <c r="F83" s="214" t="s">
        <v>3824</v>
      </c>
      <c r="G83" s="214"/>
      <c r="H83" s="36" t="str">
        <f>CONCATENATE("               ",F83)</f>
        <v xml:space="preserve">               Obtain Approval and Baseline Selection &amp; Define Cost Estimate</v>
      </c>
      <c r="I83" s="36"/>
      <c r="J83" s="36">
        <f>LEN(TRIM(I83))-LEN(SUBSTITUTE(TRIM(I83),",",""))+1</f>
        <v>1</v>
      </c>
      <c r="K83" s="40"/>
      <c r="L83" s="40"/>
      <c r="M83" s="40"/>
      <c r="N83" s="40">
        <v>0.1</v>
      </c>
      <c r="O83" s="40"/>
      <c r="P83" s="42"/>
      <c r="Q83" s="42"/>
      <c r="R83" s="42"/>
      <c r="S83" s="42" t="e">
        <f>#REF!*N83</f>
        <v>#REF!</v>
      </c>
      <c r="T83" s="44"/>
      <c r="U83" s="44"/>
      <c r="V83" s="44"/>
      <c r="W83" s="44" t="e">
        <f>S83*Sheet2!$C$4</f>
        <v>#REF!</v>
      </c>
      <c r="X83" s="36" t="e">
        <f t="shared" si="11"/>
        <v>#REF!</v>
      </c>
      <c r="Y83" s="36" t="e">
        <f t="shared" si="12"/>
        <v>#REF!</v>
      </c>
      <c r="Z83" s="36">
        <v>24</v>
      </c>
      <c r="AA83" s="36">
        <f t="shared" si="10"/>
        <v>17</v>
      </c>
      <c r="AB83" s="36" t="e">
        <f t="shared" si="15"/>
        <v>#REF!</v>
      </c>
      <c r="AC83" s="36"/>
    </row>
    <row r="84" spans="1:29" s="28" customFormat="1" ht="15" customHeight="1" outlineLevel="1" x14ac:dyDescent="0.35">
      <c r="A84" s="36">
        <f t="shared" si="14"/>
        <v>81</v>
      </c>
      <c r="B84" s="36"/>
      <c r="C84" s="36" t="s">
        <v>1627</v>
      </c>
      <c r="D84" s="214" t="s">
        <v>3798</v>
      </c>
      <c r="E84" s="214"/>
      <c r="F84" s="214"/>
      <c r="G84" s="214"/>
      <c r="H84" s="36"/>
      <c r="I84" s="36"/>
      <c r="J84" s="36"/>
      <c r="K84" s="40"/>
      <c r="L84" s="40">
        <v>0.22</v>
      </c>
      <c r="M84" s="40">
        <f>SUM(M85:M110)</f>
        <v>1.3000000000000005</v>
      </c>
      <c r="N84" s="40"/>
      <c r="O84" s="40"/>
      <c r="P84" s="42"/>
      <c r="Q84" s="42" t="e">
        <f>(#REF!*L84)</f>
        <v>#REF!</v>
      </c>
      <c r="R84" s="42"/>
      <c r="S84" s="42"/>
      <c r="T84" s="44"/>
      <c r="U84" s="44" t="e">
        <f>Q84*Sheet2!$C$4</f>
        <v>#REF!</v>
      </c>
      <c r="V84" s="44">
        <f>R84*Sheet2!$C$4</f>
        <v>0</v>
      </c>
      <c r="W84" s="44">
        <f>S84*Sheet2!$C$4</f>
        <v>0</v>
      </c>
      <c r="X84" s="36" t="e">
        <f t="shared" si="11"/>
        <v>#REF!</v>
      </c>
      <c r="Y84" s="36" t="e">
        <f t="shared" si="12"/>
        <v>#REF!</v>
      </c>
      <c r="Z84" s="36">
        <v>6</v>
      </c>
      <c r="AA84" s="36">
        <f t="shared" si="10"/>
        <v>0</v>
      </c>
      <c r="AB84" s="36" t="e">
        <f t="shared" ref="AB84:AB112" si="16">(WORKDAY(AA84,Y84))</f>
        <v>#REF!</v>
      </c>
      <c r="AC84" s="36"/>
    </row>
    <row r="85" spans="1:29" s="28" customFormat="1" ht="15" customHeight="1" outlineLevel="2" x14ac:dyDescent="0.35">
      <c r="A85" s="36">
        <f t="shared" si="14"/>
        <v>82</v>
      </c>
      <c r="B85" s="36"/>
      <c r="C85" s="36"/>
      <c r="D85" s="36" t="s">
        <v>3660</v>
      </c>
      <c r="E85" s="214" t="s">
        <v>3609</v>
      </c>
      <c r="F85" s="214"/>
      <c r="G85" s="214"/>
      <c r="H85" s="36"/>
      <c r="I85" s="36"/>
      <c r="J85" s="36">
        <f t="shared" ref="J85:J110" si="17">LEN(TRIM(I85))-LEN(SUBSTITUTE(TRIM(I85),",",""))+1</f>
        <v>1</v>
      </c>
      <c r="K85" s="40"/>
      <c r="L85" s="40"/>
      <c r="M85" s="40">
        <v>0.05</v>
      </c>
      <c r="N85" s="40"/>
      <c r="O85" s="40"/>
      <c r="P85" s="42"/>
      <c r="Q85" s="42"/>
      <c r="R85" s="42" t="e">
        <f>#REF!*M85</f>
        <v>#REF!</v>
      </c>
      <c r="S85" s="42"/>
      <c r="T85" s="44"/>
      <c r="U85" s="44">
        <f>Q85*Sheet2!$C$4</f>
        <v>0</v>
      </c>
      <c r="V85" s="44" t="e">
        <f>R85*Sheet2!$C$4</f>
        <v>#REF!</v>
      </c>
      <c r="W85" s="44">
        <f>S85*Sheet2!$C$4</f>
        <v>0</v>
      </c>
      <c r="X85" s="36" t="e">
        <f t="shared" si="11"/>
        <v>#REF!</v>
      </c>
      <c r="Y85" s="36" t="e">
        <f t="shared" si="12"/>
        <v>#REF!</v>
      </c>
      <c r="Z85" s="36"/>
      <c r="AA85" s="36">
        <f t="shared" si="10"/>
        <v>0</v>
      </c>
      <c r="AB85" s="36" t="e">
        <f t="shared" si="16"/>
        <v>#REF!</v>
      </c>
      <c r="AC85" s="36"/>
    </row>
    <row r="86" spans="1:29" s="28" customFormat="1" ht="15" customHeight="1" outlineLevel="2" x14ac:dyDescent="0.35">
      <c r="A86" s="36">
        <f t="shared" si="14"/>
        <v>83</v>
      </c>
      <c r="B86" s="36"/>
      <c r="C86" s="36"/>
      <c r="D86" s="36" t="s">
        <v>3661</v>
      </c>
      <c r="E86" s="214" t="s">
        <v>3610</v>
      </c>
      <c r="F86" s="214"/>
      <c r="G86" s="214"/>
      <c r="H86" s="36"/>
      <c r="I86" s="36"/>
      <c r="J86" s="36">
        <f t="shared" si="17"/>
        <v>1</v>
      </c>
      <c r="K86" s="40"/>
      <c r="L86" s="40"/>
      <c r="M86" s="40">
        <v>0.05</v>
      </c>
      <c r="N86" s="40"/>
      <c r="O86" s="40"/>
      <c r="P86" s="42"/>
      <c r="Q86" s="42"/>
      <c r="R86" s="42" t="e">
        <f>#REF!*M86</f>
        <v>#REF!</v>
      </c>
      <c r="S86" s="42"/>
      <c r="T86" s="44"/>
      <c r="U86" s="44">
        <f>Q86*Sheet2!$C$4</f>
        <v>0</v>
      </c>
      <c r="V86" s="44" t="e">
        <f>R86*Sheet2!$C$4</f>
        <v>#REF!</v>
      </c>
      <c r="W86" s="44">
        <f>S86*Sheet2!$C$4</f>
        <v>0</v>
      </c>
      <c r="X86" s="36" t="e">
        <f t="shared" si="11"/>
        <v>#REF!</v>
      </c>
      <c r="Y86" s="36" t="e">
        <f t="shared" si="12"/>
        <v>#REF!</v>
      </c>
      <c r="Z86" s="36"/>
      <c r="AA86" s="36">
        <f t="shared" si="10"/>
        <v>0</v>
      </c>
      <c r="AB86" s="36" t="e">
        <f t="shared" si="16"/>
        <v>#REF!</v>
      </c>
      <c r="AC86" s="36"/>
    </row>
    <row r="87" spans="1:29" s="28" customFormat="1" ht="15" customHeight="1" outlineLevel="2" x14ac:dyDescent="0.35">
      <c r="A87" s="36">
        <f t="shared" si="14"/>
        <v>84</v>
      </c>
      <c r="B87" s="36"/>
      <c r="C87" s="36"/>
      <c r="D87" s="36" t="s">
        <v>3662</v>
      </c>
      <c r="E87" s="214" t="s">
        <v>3618</v>
      </c>
      <c r="F87" s="214"/>
      <c r="G87" s="214"/>
      <c r="H87" s="36"/>
      <c r="I87" s="36"/>
      <c r="J87" s="36">
        <f t="shared" si="17"/>
        <v>1</v>
      </c>
      <c r="K87" s="40"/>
      <c r="L87" s="40"/>
      <c r="M87" s="40">
        <v>0.05</v>
      </c>
      <c r="N87" s="40"/>
      <c r="O87" s="40"/>
      <c r="P87" s="42"/>
      <c r="Q87" s="42"/>
      <c r="R87" s="42" t="e">
        <f>#REF!*M87</f>
        <v>#REF!</v>
      </c>
      <c r="S87" s="42"/>
      <c r="T87" s="44"/>
      <c r="U87" s="44">
        <f>Q87*Sheet2!$C$4</f>
        <v>0</v>
      </c>
      <c r="V87" s="44" t="e">
        <f>R87*Sheet2!$C$4</f>
        <v>#REF!</v>
      </c>
      <c r="W87" s="44">
        <f>S87*Sheet2!$C$4</f>
        <v>0</v>
      </c>
      <c r="X87" s="36" t="e">
        <f t="shared" si="11"/>
        <v>#REF!</v>
      </c>
      <c r="Y87" s="36" t="e">
        <f t="shared" si="12"/>
        <v>#REF!</v>
      </c>
      <c r="Z87" s="36"/>
      <c r="AA87" s="36">
        <f t="shared" si="10"/>
        <v>0</v>
      </c>
      <c r="AB87" s="36" t="e">
        <f t="shared" si="16"/>
        <v>#REF!</v>
      </c>
      <c r="AC87" s="36"/>
    </row>
    <row r="88" spans="1:29" s="28" customFormat="1" ht="15" customHeight="1" outlineLevel="2" x14ac:dyDescent="0.35">
      <c r="A88" s="36">
        <f t="shared" si="14"/>
        <v>85</v>
      </c>
      <c r="B88" s="36"/>
      <c r="C88" s="36"/>
      <c r="D88" s="36" t="s">
        <v>3663</v>
      </c>
      <c r="E88" s="214" t="s">
        <v>3611</v>
      </c>
      <c r="F88" s="214"/>
      <c r="G88" s="214"/>
      <c r="H88" s="36"/>
      <c r="I88" s="36"/>
      <c r="J88" s="36">
        <f t="shared" si="17"/>
        <v>1</v>
      </c>
      <c r="K88" s="40"/>
      <c r="L88" s="40"/>
      <c r="M88" s="40">
        <v>0.05</v>
      </c>
      <c r="N88" s="40"/>
      <c r="O88" s="40"/>
      <c r="P88" s="42"/>
      <c r="Q88" s="42"/>
      <c r="R88" s="42" t="e">
        <f>#REF!*M88</f>
        <v>#REF!</v>
      </c>
      <c r="S88" s="42"/>
      <c r="T88" s="44"/>
      <c r="U88" s="44">
        <f>Q88*Sheet2!$C$4</f>
        <v>0</v>
      </c>
      <c r="V88" s="44" t="e">
        <f>R88*Sheet2!$C$4</f>
        <v>#REF!</v>
      </c>
      <c r="W88" s="44">
        <f>S88*Sheet2!$C$4</f>
        <v>0</v>
      </c>
      <c r="X88" s="36" t="e">
        <f t="shared" si="11"/>
        <v>#REF!</v>
      </c>
      <c r="Y88" s="36" t="e">
        <f t="shared" si="12"/>
        <v>#REF!</v>
      </c>
      <c r="Z88" s="36"/>
      <c r="AA88" s="36">
        <f t="shared" si="10"/>
        <v>0</v>
      </c>
      <c r="AB88" s="36" t="e">
        <f t="shared" si="16"/>
        <v>#REF!</v>
      </c>
      <c r="AC88" s="36"/>
    </row>
    <row r="89" spans="1:29" s="28" customFormat="1" ht="15" customHeight="1" outlineLevel="2" x14ac:dyDescent="0.35">
      <c r="A89" s="36">
        <f t="shared" si="14"/>
        <v>86</v>
      </c>
      <c r="B89" s="36"/>
      <c r="C89" s="36"/>
      <c r="D89" s="36" t="s">
        <v>3664</v>
      </c>
      <c r="E89" s="214" t="s">
        <v>3612</v>
      </c>
      <c r="F89" s="214"/>
      <c r="G89" s="214"/>
      <c r="H89" s="36"/>
      <c r="I89" s="36"/>
      <c r="J89" s="36">
        <f t="shared" si="17"/>
        <v>1</v>
      </c>
      <c r="K89" s="40"/>
      <c r="L89" s="40"/>
      <c r="M89" s="40">
        <v>0.05</v>
      </c>
      <c r="N89" s="40"/>
      <c r="O89" s="40"/>
      <c r="P89" s="42"/>
      <c r="Q89" s="42"/>
      <c r="R89" s="42" t="e">
        <f>#REF!*M89</f>
        <v>#REF!</v>
      </c>
      <c r="S89" s="42"/>
      <c r="T89" s="44"/>
      <c r="U89" s="44">
        <f>Q89*Sheet2!$C$4</f>
        <v>0</v>
      </c>
      <c r="V89" s="44" t="e">
        <f>R89*Sheet2!$C$4</f>
        <v>#REF!</v>
      </c>
      <c r="W89" s="44">
        <f>S89*Sheet2!$C$4</f>
        <v>0</v>
      </c>
      <c r="X89" s="36" t="e">
        <f t="shared" si="11"/>
        <v>#REF!</v>
      </c>
      <c r="Y89" s="36" t="e">
        <f t="shared" si="12"/>
        <v>#REF!</v>
      </c>
      <c r="Z89" s="36"/>
      <c r="AA89" s="36">
        <f t="shared" si="10"/>
        <v>0</v>
      </c>
      <c r="AB89" s="36" t="e">
        <f t="shared" si="16"/>
        <v>#REF!</v>
      </c>
      <c r="AC89" s="36"/>
    </row>
    <row r="90" spans="1:29" s="28" customFormat="1" ht="15" customHeight="1" outlineLevel="2" x14ac:dyDescent="0.35">
      <c r="A90" s="36">
        <f t="shared" si="14"/>
        <v>87</v>
      </c>
      <c r="B90" s="36"/>
      <c r="C90" s="36"/>
      <c r="D90" s="36" t="s">
        <v>3772</v>
      </c>
      <c r="E90" s="214" t="s">
        <v>3613</v>
      </c>
      <c r="F90" s="214"/>
      <c r="G90" s="214"/>
      <c r="H90" s="36"/>
      <c r="I90" s="36"/>
      <c r="J90" s="36">
        <f t="shared" si="17"/>
        <v>1</v>
      </c>
      <c r="K90" s="40"/>
      <c r="L90" s="40"/>
      <c r="M90" s="40">
        <v>0.05</v>
      </c>
      <c r="N90" s="40"/>
      <c r="O90" s="40"/>
      <c r="P90" s="42"/>
      <c r="Q90" s="42"/>
      <c r="R90" s="42" t="e">
        <f>#REF!*M90</f>
        <v>#REF!</v>
      </c>
      <c r="S90" s="42"/>
      <c r="T90" s="44"/>
      <c r="U90" s="44">
        <f>Q90*Sheet2!$C$4</f>
        <v>0</v>
      </c>
      <c r="V90" s="44" t="e">
        <f>R90*Sheet2!$C$4</f>
        <v>#REF!</v>
      </c>
      <c r="W90" s="44">
        <f>S90*Sheet2!$C$4</f>
        <v>0</v>
      </c>
      <c r="X90" s="36" t="e">
        <f t="shared" si="11"/>
        <v>#REF!</v>
      </c>
      <c r="Y90" s="36" t="e">
        <f t="shared" si="12"/>
        <v>#REF!</v>
      </c>
      <c r="Z90" s="36"/>
      <c r="AA90" s="36">
        <f t="shared" si="10"/>
        <v>0</v>
      </c>
      <c r="AB90" s="36" t="e">
        <f t="shared" si="16"/>
        <v>#REF!</v>
      </c>
      <c r="AC90" s="36"/>
    </row>
    <row r="91" spans="1:29" s="28" customFormat="1" ht="15" customHeight="1" outlineLevel="2" x14ac:dyDescent="0.35">
      <c r="A91" s="36">
        <f t="shared" si="14"/>
        <v>88</v>
      </c>
      <c r="B91" s="36"/>
      <c r="C91" s="36"/>
      <c r="D91" s="36" t="s">
        <v>3773</v>
      </c>
      <c r="E91" s="214" t="s">
        <v>3614</v>
      </c>
      <c r="F91" s="214"/>
      <c r="G91" s="214"/>
      <c r="H91" s="36"/>
      <c r="I91" s="36"/>
      <c r="J91" s="36">
        <f t="shared" si="17"/>
        <v>1</v>
      </c>
      <c r="K91" s="40"/>
      <c r="L91" s="40"/>
      <c r="M91" s="40">
        <v>0.05</v>
      </c>
      <c r="N91" s="40"/>
      <c r="O91" s="40"/>
      <c r="P91" s="42"/>
      <c r="Q91" s="42"/>
      <c r="R91" s="42" t="e">
        <f>#REF!*M91</f>
        <v>#REF!</v>
      </c>
      <c r="S91" s="42"/>
      <c r="T91" s="44"/>
      <c r="U91" s="44">
        <f>Q91*Sheet2!$C$4</f>
        <v>0</v>
      </c>
      <c r="V91" s="44" t="e">
        <f>R91*Sheet2!$C$4</f>
        <v>#REF!</v>
      </c>
      <c r="W91" s="44">
        <f>S91*Sheet2!$C$4</f>
        <v>0</v>
      </c>
      <c r="X91" s="36" t="e">
        <f t="shared" si="11"/>
        <v>#REF!</v>
      </c>
      <c r="Y91" s="36" t="e">
        <f t="shared" si="12"/>
        <v>#REF!</v>
      </c>
      <c r="Z91" s="36"/>
      <c r="AA91" s="36">
        <f t="shared" si="10"/>
        <v>0</v>
      </c>
      <c r="AB91" s="36" t="e">
        <f t="shared" si="16"/>
        <v>#REF!</v>
      </c>
      <c r="AC91" s="36"/>
    </row>
    <row r="92" spans="1:29" s="28" customFormat="1" ht="15" customHeight="1" outlineLevel="2" x14ac:dyDescent="0.35">
      <c r="A92" s="36">
        <f t="shared" si="14"/>
        <v>89</v>
      </c>
      <c r="B92" s="36"/>
      <c r="C92" s="36"/>
      <c r="D92" s="36" t="s">
        <v>3774</v>
      </c>
      <c r="E92" s="214" t="s">
        <v>3615</v>
      </c>
      <c r="F92" s="214"/>
      <c r="G92" s="214"/>
      <c r="H92" s="36"/>
      <c r="I92" s="36"/>
      <c r="J92" s="36">
        <f t="shared" si="17"/>
        <v>1</v>
      </c>
      <c r="K92" s="40"/>
      <c r="L92" s="40"/>
      <c r="M92" s="40">
        <v>0.05</v>
      </c>
      <c r="N92" s="40"/>
      <c r="O92" s="40"/>
      <c r="P92" s="42"/>
      <c r="Q92" s="42"/>
      <c r="R92" s="42" t="e">
        <f>#REF!*M92</f>
        <v>#REF!</v>
      </c>
      <c r="S92" s="42"/>
      <c r="T92" s="44"/>
      <c r="U92" s="44">
        <f>Q92*Sheet2!$C$4</f>
        <v>0</v>
      </c>
      <c r="V92" s="44" t="e">
        <f>R92*Sheet2!$C$4</f>
        <v>#REF!</v>
      </c>
      <c r="W92" s="44">
        <f>S92*Sheet2!$C$4</f>
        <v>0</v>
      </c>
      <c r="X92" s="36" t="e">
        <f t="shared" si="11"/>
        <v>#REF!</v>
      </c>
      <c r="Y92" s="36" t="e">
        <f t="shared" si="12"/>
        <v>#REF!</v>
      </c>
      <c r="Z92" s="36"/>
      <c r="AA92" s="36">
        <f t="shared" si="10"/>
        <v>0</v>
      </c>
      <c r="AB92" s="36" t="e">
        <f t="shared" si="16"/>
        <v>#REF!</v>
      </c>
      <c r="AC92" s="36"/>
    </row>
    <row r="93" spans="1:29" s="28" customFormat="1" ht="15" customHeight="1" outlineLevel="2" x14ac:dyDescent="0.35">
      <c r="A93" s="36">
        <f t="shared" si="14"/>
        <v>90</v>
      </c>
      <c r="B93" s="36"/>
      <c r="C93" s="36"/>
      <c r="D93" s="36" t="s">
        <v>3775</v>
      </c>
      <c r="E93" s="214" t="s">
        <v>3616</v>
      </c>
      <c r="F93" s="214"/>
      <c r="G93" s="214"/>
      <c r="H93" s="36"/>
      <c r="I93" s="36"/>
      <c r="J93" s="36">
        <f t="shared" si="17"/>
        <v>1</v>
      </c>
      <c r="K93" s="40"/>
      <c r="L93" s="40"/>
      <c r="M93" s="40">
        <v>0.05</v>
      </c>
      <c r="N93" s="40"/>
      <c r="O93" s="40"/>
      <c r="P93" s="42"/>
      <c r="Q93" s="42"/>
      <c r="R93" s="42" t="e">
        <f>#REF!*M93</f>
        <v>#REF!</v>
      </c>
      <c r="S93" s="42"/>
      <c r="T93" s="44"/>
      <c r="U93" s="44">
        <f>Q93*Sheet2!$C$4</f>
        <v>0</v>
      </c>
      <c r="V93" s="44" t="e">
        <f>R93*Sheet2!$C$4</f>
        <v>#REF!</v>
      </c>
      <c r="W93" s="44">
        <f>S93*Sheet2!$C$4</f>
        <v>0</v>
      </c>
      <c r="X93" s="36" t="e">
        <f t="shared" si="11"/>
        <v>#REF!</v>
      </c>
      <c r="Y93" s="36" t="e">
        <f t="shared" si="12"/>
        <v>#REF!</v>
      </c>
      <c r="Z93" s="36"/>
      <c r="AA93" s="36">
        <f t="shared" si="10"/>
        <v>0</v>
      </c>
      <c r="AB93" s="36" t="e">
        <f t="shared" si="16"/>
        <v>#REF!</v>
      </c>
      <c r="AC93" s="36"/>
    </row>
    <row r="94" spans="1:29" s="28" customFormat="1" ht="15" customHeight="1" outlineLevel="2" x14ac:dyDescent="0.35">
      <c r="A94" s="36">
        <f t="shared" si="14"/>
        <v>91</v>
      </c>
      <c r="B94" s="36"/>
      <c r="C94" s="36"/>
      <c r="D94" s="36" t="s">
        <v>3776</v>
      </c>
      <c r="E94" s="214" t="s">
        <v>3617</v>
      </c>
      <c r="F94" s="214"/>
      <c r="G94" s="214"/>
      <c r="H94" s="36"/>
      <c r="I94" s="36"/>
      <c r="J94" s="36">
        <f t="shared" si="17"/>
        <v>1</v>
      </c>
      <c r="K94" s="40"/>
      <c r="L94" s="40"/>
      <c r="M94" s="40">
        <v>0.05</v>
      </c>
      <c r="N94" s="40"/>
      <c r="O94" s="40"/>
      <c r="P94" s="42"/>
      <c r="Q94" s="42"/>
      <c r="R94" s="42" t="e">
        <f>#REF!*M94</f>
        <v>#REF!</v>
      </c>
      <c r="S94" s="42"/>
      <c r="T94" s="44"/>
      <c r="U94" s="44">
        <f>Q94*Sheet2!$C$4</f>
        <v>0</v>
      </c>
      <c r="V94" s="44" t="e">
        <f>R94*Sheet2!$C$4</f>
        <v>#REF!</v>
      </c>
      <c r="W94" s="44">
        <f>S94*Sheet2!$C$4</f>
        <v>0</v>
      </c>
      <c r="X94" s="36" t="e">
        <f t="shared" si="11"/>
        <v>#REF!</v>
      </c>
      <c r="Y94" s="36" t="e">
        <f t="shared" si="12"/>
        <v>#REF!</v>
      </c>
      <c r="Z94" s="36"/>
      <c r="AA94" s="36">
        <f t="shared" si="10"/>
        <v>0</v>
      </c>
      <c r="AB94" s="36" t="e">
        <f t="shared" si="16"/>
        <v>#REF!</v>
      </c>
      <c r="AC94" s="36"/>
    </row>
    <row r="95" spans="1:29" s="28" customFormat="1" ht="15" customHeight="1" outlineLevel="2" x14ac:dyDescent="0.35">
      <c r="A95" s="36">
        <f t="shared" si="14"/>
        <v>92</v>
      </c>
      <c r="B95" s="36"/>
      <c r="C95" s="36"/>
      <c r="D95" s="36" t="s">
        <v>3777</v>
      </c>
      <c r="E95" s="214" t="s">
        <v>3340</v>
      </c>
      <c r="F95" s="214"/>
      <c r="G95" s="214"/>
      <c r="H95" s="36"/>
      <c r="I95" s="36" t="s">
        <v>1134</v>
      </c>
      <c r="J95" s="36">
        <f t="shared" si="17"/>
        <v>2</v>
      </c>
      <c r="K95" s="40"/>
      <c r="L95" s="40"/>
      <c r="M95" s="40">
        <v>0.05</v>
      </c>
      <c r="N95" s="40"/>
      <c r="O95" s="40"/>
      <c r="P95" s="42"/>
      <c r="Q95" s="42"/>
      <c r="R95" s="42" t="e">
        <f>#REF!*M95</f>
        <v>#REF!</v>
      </c>
      <c r="S95" s="42"/>
      <c r="T95" s="44"/>
      <c r="U95" s="44">
        <f>Q95*Sheet2!$C$4</f>
        <v>0</v>
      </c>
      <c r="V95" s="44" t="e">
        <f>R95*Sheet2!$C$4</f>
        <v>#REF!</v>
      </c>
      <c r="W95" s="44">
        <f>S95*Sheet2!$C$4</f>
        <v>0</v>
      </c>
      <c r="X95" s="36" t="e">
        <f t="shared" si="11"/>
        <v>#REF!</v>
      </c>
      <c r="Y95" s="36" t="e">
        <f t="shared" si="12"/>
        <v>#REF!</v>
      </c>
      <c r="Z95" s="36">
        <v>12</v>
      </c>
      <c r="AA95" s="36">
        <f t="shared" si="10"/>
        <v>0</v>
      </c>
      <c r="AB95" s="36" t="e">
        <f t="shared" si="16"/>
        <v>#REF!</v>
      </c>
      <c r="AC95" s="36"/>
    </row>
    <row r="96" spans="1:29" s="28" customFormat="1" ht="15" customHeight="1" outlineLevel="2" x14ac:dyDescent="0.35">
      <c r="A96" s="36">
        <f t="shared" si="14"/>
        <v>93</v>
      </c>
      <c r="B96" s="36"/>
      <c r="C96" s="36"/>
      <c r="D96" s="36" t="s">
        <v>3778</v>
      </c>
      <c r="E96" s="214" t="s">
        <v>3341</v>
      </c>
      <c r="F96" s="214"/>
      <c r="G96" s="214"/>
      <c r="H96" s="36"/>
      <c r="I96" s="36" t="s">
        <v>1135</v>
      </c>
      <c r="J96" s="36">
        <f t="shared" si="17"/>
        <v>1</v>
      </c>
      <c r="K96" s="40"/>
      <c r="L96" s="40"/>
      <c r="M96" s="40">
        <v>0.05</v>
      </c>
      <c r="N96" s="40"/>
      <c r="O96" s="40"/>
      <c r="P96" s="42"/>
      <c r="Q96" s="42"/>
      <c r="R96" s="42" t="e">
        <f>#REF!*M96</f>
        <v>#REF!</v>
      </c>
      <c r="S96" s="42"/>
      <c r="T96" s="44"/>
      <c r="U96" s="44">
        <f>Q96*Sheet2!$C$4</f>
        <v>0</v>
      </c>
      <c r="V96" s="44" t="e">
        <f>R96*Sheet2!$C$4</f>
        <v>#REF!</v>
      </c>
      <c r="W96" s="44">
        <f>S96*Sheet2!$C$4</f>
        <v>0</v>
      </c>
      <c r="X96" s="36" t="e">
        <f t="shared" si="11"/>
        <v>#REF!</v>
      </c>
      <c r="Y96" s="36" t="e">
        <f t="shared" si="12"/>
        <v>#REF!</v>
      </c>
      <c r="Z96" s="36">
        <v>12</v>
      </c>
      <c r="AA96" s="36">
        <f t="shared" ref="AA96:AA119" si="18">IF(ISBLANK(Z96),,WORKDAY(VLOOKUP(Z96,$A$2:$AB$876,26),0))</f>
        <v>0</v>
      </c>
      <c r="AB96" s="36" t="e">
        <f t="shared" si="16"/>
        <v>#REF!</v>
      </c>
      <c r="AC96" s="36"/>
    </row>
    <row r="97" spans="1:29" s="28" customFormat="1" ht="15" customHeight="1" outlineLevel="2" x14ac:dyDescent="0.35">
      <c r="A97" s="36">
        <f t="shared" si="14"/>
        <v>94</v>
      </c>
      <c r="B97" s="36"/>
      <c r="C97" s="36"/>
      <c r="D97" s="36" t="s">
        <v>3779</v>
      </c>
      <c r="E97" s="214" t="s">
        <v>3585</v>
      </c>
      <c r="F97" s="214"/>
      <c r="G97" s="214"/>
      <c r="H97" s="36"/>
      <c r="I97" s="36" t="s">
        <v>1133</v>
      </c>
      <c r="J97" s="36">
        <f t="shared" si="17"/>
        <v>2</v>
      </c>
      <c r="K97" s="40"/>
      <c r="L97" s="40"/>
      <c r="M97" s="40">
        <v>0.05</v>
      </c>
      <c r="N97" s="40"/>
      <c r="O97" s="40"/>
      <c r="P97" s="42"/>
      <c r="Q97" s="42"/>
      <c r="R97" s="42" t="e">
        <f>#REF!*M97</f>
        <v>#REF!</v>
      </c>
      <c r="S97" s="42"/>
      <c r="T97" s="44"/>
      <c r="U97" s="44">
        <f>Q97*Sheet2!$C$4</f>
        <v>0</v>
      </c>
      <c r="V97" s="44" t="e">
        <f>R97*Sheet2!$C$4</f>
        <v>#REF!</v>
      </c>
      <c r="W97" s="44">
        <f>S97*Sheet2!$C$4</f>
        <v>0</v>
      </c>
      <c r="X97" s="36" t="e">
        <f t="shared" si="11"/>
        <v>#REF!</v>
      </c>
      <c r="Y97" s="36" t="e">
        <f t="shared" si="12"/>
        <v>#REF!</v>
      </c>
      <c r="Z97" s="36">
        <v>14</v>
      </c>
      <c r="AA97" s="36">
        <f t="shared" si="18"/>
        <v>0</v>
      </c>
      <c r="AB97" s="36" t="e">
        <f t="shared" si="16"/>
        <v>#REF!</v>
      </c>
      <c r="AC97" s="36"/>
    </row>
    <row r="98" spans="1:29" s="28" customFormat="1" ht="15" customHeight="1" outlineLevel="2" x14ac:dyDescent="0.35">
      <c r="A98" s="36">
        <f t="shared" si="14"/>
        <v>95</v>
      </c>
      <c r="B98" s="36"/>
      <c r="C98" s="36"/>
      <c r="D98" s="36" t="s">
        <v>3780</v>
      </c>
      <c r="E98" s="214" t="s">
        <v>3342</v>
      </c>
      <c r="F98" s="214"/>
      <c r="G98" s="214"/>
      <c r="H98" s="36"/>
      <c r="I98" s="36" t="s">
        <v>1129</v>
      </c>
      <c r="J98" s="36">
        <f t="shared" si="17"/>
        <v>1</v>
      </c>
      <c r="K98" s="40"/>
      <c r="L98" s="40"/>
      <c r="M98" s="40">
        <v>0.05</v>
      </c>
      <c r="N98" s="40"/>
      <c r="O98" s="40"/>
      <c r="P98" s="42"/>
      <c r="Q98" s="42"/>
      <c r="R98" s="42" t="e">
        <f>#REF!*M98</f>
        <v>#REF!</v>
      </c>
      <c r="S98" s="42"/>
      <c r="T98" s="44"/>
      <c r="U98" s="44">
        <f>Q98*Sheet2!$C$4</f>
        <v>0</v>
      </c>
      <c r="V98" s="44" t="e">
        <f>R98*Sheet2!$C$4</f>
        <v>#REF!</v>
      </c>
      <c r="W98" s="44">
        <f>S98*Sheet2!$C$4</f>
        <v>0</v>
      </c>
      <c r="X98" s="36" t="e">
        <f t="shared" si="11"/>
        <v>#REF!</v>
      </c>
      <c r="Y98" s="36" t="e">
        <f t="shared" si="12"/>
        <v>#REF!</v>
      </c>
      <c r="Z98" s="36">
        <v>12</v>
      </c>
      <c r="AA98" s="36">
        <f t="shared" si="18"/>
        <v>0</v>
      </c>
      <c r="AB98" s="36" t="e">
        <f t="shared" si="16"/>
        <v>#REF!</v>
      </c>
      <c r="AC98" s="36"/>
    </row>
    <row r="99" spans="1:29" s="28" customFormat="1" ht="15" customHeight="1" outlineLevel="2" x14ac:dyDescent="0.35">
      <c r="A99" s="36">
        <f t="shared" si="14"/>
        <v>96</v>
      </c>
      <c r="B99" s="36"/>
      <c r="C99" s="36"/>
      <c r="D99" s="36" t="s">
        <v>3781</v>
      </c>
      <c r="E99" s="214" t="s">
        <v>3343</v>
      </c>
      <c r="F99" s="214"/>
      <c r="G99" s="214"/>
      <c r="H99" s="36"/>
      <c r="I99" s="36" t="s">
        <v>1134</v>
      </c>
      <c r="J99" s="36">
        <f t="shared" si="17"/>
        <v>2</v>
      </c>
      <c r="K99" s="40"/>
      <c r="L99" s="40"/>
      <c r="M99" s="40">
        <v>0.05</v>
      </c>
      <c r="N99" s="40"/>
      <c r="O99" s="40"/>
      <c r="P99" s="42"/>
      <c r="Q99" s="42"/>
      <c r="R99" s="42" t="e">
        <f>#REF!*M99</f>
        <v>#REF!</v>
      </c>
      <c r="S99" s="42"/>
      <c r="T99" s="44"/>
      <c r="U99" s="44">
        <f>Q99*Sheet2!$C$4</f>
        <v>0</v>
      </c>
      <c r="V99" s="44" t="e">
        <f>R99*Sheet2!$C$4</f>
        <v>#REF!</v>
      </c>
      <c r="W99" s="44">
        <f>S99*Sheet2!$C$4</f>
        <v>0</v>
      </c>
      <c r="X99" s="36" t="e">
        <f t="shared" si="11"/>
        <v>#REF!</v>
      </c>
      <c r="Y99" s="36" t="e">
        <f t="shared" si="12"/>
        <v>#REF!</v>
      </c>
      <c r="Z99" s="36">
        <v>15</v>
      </c>
      <c r="AA99" s="36">
        <f t="shared" si="18"/>
        <v>0</v>
      </c>
      <c r="AB99" s="36" t="e">
        <f t="shared" si="16"/>
        <v>#REF!</v>
      </c>
      <c r="AC99" s="36"/>
    </row>
    <row r="100" spans="1:29" s="28" customFormat="1" ht="15" customHeight="1" outlineLevel="2" x14ac:dyDescent="0.35">
      <c r="A100" s="36">
        <f t="shared" si="14"/>
        <v>97</v>
      </c>
      <c r="B100" s="36"/>
      <c r="C100" s="36"/>
      <c r="D100" s="36" t="s">
        <v>3782</v>
      </c>
      <c r="E100" s="214" t="s">
        <v>3344</v>
      </c>
      <c r="F100" s="214"/>
      <c r="G100" s="214"/>
      <c r="H100" s="36"/>
      <c r="I100" s="36" t="s">
        <v>1137</v>
      </c>
      <c r="J100" s="36">
        <f t="shared" si="17"/>
        <v>2</v>
      </c>
      <c r="K100" s="40"/>
      <c r="L100" s="40"/>
      <c r="M100" s="40">
        <v>0.05</v>
      </c>
      <c r="N100" s="40"/>
      <c r="O100" s="40"/>
      <c r="P100" s="42"/>
      <c r="Q100" s="42"/>
      <c r="R100" s="42" t="e">
        <f>#REF!*M100</f>
        <v>#REF!</v>
      </c>
      <c r="S100" s="42"/>
      <c r="T100" s="44"/>
      <c r="U100" s="44">
        <f>Q100*Sheet2!$C$4</f>
        <v>0</v>
      </c>
      <c r="V100" s="44" t="e">
        <f>R100*Sheet2!$C$4</f>
        <v>#REF!</v>
      </c>
      <c r="W100" s="44">
        <f>S100*Sheet2!$C$4</f>
        <v>0</v>
      </c>
      <c r="X100" s="36" t="e">
        <f t="shared" si="11"/>
        <v>#REF!</v>
      </c>
      <c r="Y100" s="36" t="e">
        <f t="shared" si="12"/>
        <v>#REF!</v>
      </c>
      <c r="Z100" s="36">
        <v>12</v>
      </c>
      <c r="AA100" s="36">
        <f t="shared" si="18"/>
        <v>0</v>
      </c>
      <c r="AB100" s="36" t="e">
        <f t="shared" si="16"/>
        <v>#REF!</v>
      </c>
      <c r="AC100" s="36"/>
    </row>
    <row r="101" spans="1:29" s="28" customFormat="1" ht="15" customHeight="1" outlineLevel="2" x14ac:dyDescent="0.35">
      <c r="A101" s="36">
        <f t="shared" si="14"/>
        <v>98</v>
      </c>
      <c r="B101" s="36"/>
      <c r="C101" s="36"/>
      <c r="D101" s="36" t="s">
        <v>3783</v>
      </c>
      <c r="E101" s="214" t="s">
        <v>3345</v>
      </c>
      <c r="F101" s="214"/>
      <c r="G101" s="214"/>
      <c r="H101" s="36"/>
      <c r="I101" s="36" t="s">
        <v>1137</v>
      </c>
      <c r="J101" s="36">
        <f t="shared" si="17"/>
        <v>2</v>
      </c>
      <c r="K101" s="40"/>
      <c r="L101" s="40"/>
      <c r="M101" s="40">
        <v>0.05</v>
      </c>
      <c r="N101" s="40"/>
      <c r="O101" s="40"/>
      <c r="P101" s="42"/>
      <c r="Q101" s="42"/>
      <c r="R101" s="42" t="e">
        <f>#REF!*M101</f>
        <v>#REF!</v>
      </c>
      <c r="S101" s="42"/>
      <c r="T101" s="44"/>
      <c r="U101" s="44">
        <f>Q101*Sheet2!$C$4</f>
        <v>0</v>
      </c>
      <c r="V101" s="44" t="e">
        <f>R101*Sheet2!$C$4</f>
        <v>#REF!</v>
      </c>
      <c r="W101" s="44">
        <f>S101*Sheet2!$C$4</f>
        <v>0</v>
      </c>
      <c r="X101" s="36" t="e">
        <f t="shared" si="11"/>
        <v>#REF!</v>
      </c>
      <c r="Y101" s="36" t="e">
        <f t="shared" si="12"/>
        <v>#REF!</v>
      </c>
      <c r="Z101" s="36">
        <v>12</v>
      </c>
      <c r="AA101" s="36">
        <f t="shared" si="18"/>
        <v>0</v>
      </c>
      <c r="AB101" s="36" t="e">
        <f t="shared" si="16"/>
        <v>#REF!</v>
      </c>
      <c r="AC101" s="36"/>
    </row>
    <row r="102" spans="1:29" s="28" customFormat="1" ht="15" customHeight="1" outlineLevel="2" x14ac:dyDescent="0.35">
      <c r="A102" s="36">
        <f t="shared" si="14"/>
        <v>99</v>
      </c>
      <c r="B102" s="36"/>
      <c r="C102" s="36"/>
      <c r="D102" s="36" t="s">
        <v>3784</v>
      </c>
      <c r="E102" s="214" t="s">
        <v>3346</v>
      </c>
      <c r="F102" s="214"/>
      <c r="G102" s="214"/>
      <c r="H102" s="36"/>
      <c r="I102" s="36" t="s">
        <v>1133</v>
      </c>
      <c r="J102" s="36">
        <f t="shared" si="17"/>
        <v>2</v>
      </c>
      <c r="K102" s="40"/>
      <c r="L102" s="40"/>
      <c r="M102" s="40">
        <v>0.05</v>
      </c>
      <c r="N102" s="40"/>
      <c r="O102" s="40"/>
      <c r="P102" s="42"/>
      <c r="Q102" s="42"/>
      <c r="R102" s="42" t="e">
        <f>#REF!*M102</f>
        <v>#REF!</v>
      </c>
      <c r="S102" s="42"/>
      <c r="T102" s="44"/>
      <c r="U102" s="44">
        <f>Q102*Sheet2!$C$4</f>
        <v>0</v>
      </c>
      <c r="V102" s="44" t="e">
        <f>R102*Sheet2!$C$4</f>
        <v>#REF!</v>
      </c>
      <c r="W102" s="44">
        <f>S102*Sheet2!$C$4</f>
        <v>0</v>
      </c>
      <c r="X102" s="36" t="e">
        <f t="shared" si="11"/>
        <v>#REF!</v>
      </c>
      <c r="Y102" s="36" t="e">
        <f t="shared" si="12"/>
        <v>#REF!</v>
      </c>
      <c r="Z102" s="36">
        <v>12</v>
      </c>
      <c r="AA102" s="36">
        <f t="shared" si="18"/>
        <v>0</v>
      </c>
      <c r="AB102" s="36" t="e">
        <f t="shared" si="16"/>
        <v>#REF!</v>
      </c>
      <c r="AC102" s="36"/>
    </row>
    <row r="103" spans="1:29" s="28" customFormat="1" ht="15" customHeight="1" outlineLevel="2" x14ac:dyDescent="0.35">
      <c r="A103" s="36">
        <f t="shared" si="14"/>
        <v>100</v>
      </c>
      <c r="B103" s="36"/>
      <c r="C103" s="36"/>
      <c r="D103" s="36" t="s">
        <v>3785</v>
      </c>
      <c r="E103" s="214" t="s">
        <v>3347</v>
      </c>
      <c r="F103" s="214"/>
      <c r="G103" s="214"/>
      <c r="H103" s="36"/>
      <c r="I103" s="36" t="s">
        <v>1138</v>
      </c>
      <c r="J103" s="36">
        <f t="shared" si="17"/>
        <v>3</v>
      </c>
      <c r="K103" s="40"/>
      <c r="L103" s="40"/>
      <c r="M103" s="40">
        <v>0.05</v>
      </c>
      <c r="N103" s="40"/>
      <c r="O103" s="40"/>
      <c r="P103" s="42"/>
      <c r="Q103" s="42"/>
      <c r="R103" s="42" t="e">
        <f>#REF!*M103</f>
        <v>#REF!</v>
      </c>
      <c r="S103" s="42"/>
      <c r="T103" s="44"/>
      <c r="U103" s="44">
        <f>Q103*Sheet2!$C$4</f>
        <v>0</v>
      </c>
      <c r="V103" s="44" t="e">
        <f>R103*Sheet2!$C$4</f>
        <v>#REF!</v>
      </c>
      <c r="W103" s="44">
        <f>S103*Sheet2!$C$4</f>
        <v>0</v>
      </c>
      <c r="X103" s="36" t="e">
        <f t="shared" si="11"/>
        <v>#REF!</v>
      </c>
      <c r="Y103" s="36" t="e">
        <f t="shared" si="12"/>
        <v>#REF!</v>
      </c>
      <c r="Z103" s="36">
        <v>12</v>
      </c>
      <c r="AA103" s="36">
        <f t="shared" si="18"/>
        <v>0</v>
      </c>
      <c r="AB103" s="36" t="e">
        <f t="shared" si="16"/>
        <v>#REF!</v>
      </c>
      <c r="AC103" s="36"/>
    </row>
    <row r="104" spans="1:29" s="28" customFormat="1" ht="15" customHeight="1" outlineLevel="2" x14ac:dyDescent="0.35">
      <c r="A104" s="36">
        <f t="shared" si="14"/>
        <v>101</v>
      </c>
      <c r="B104" s="36"/>
      <c r="C104" s="36"/>
      <c r="D104" s="36" t="s">
        <v>3786</v>
      </c>
      <c r="E104" s="214" t="s">
        <v>3348</v>
      </c>
      <c r="F104" s="214"/>
      <c r="G104" s="214"/>
      <c r="H104" s="36"/>
      <c r="I104" s="36" t="s">
        <v>1134</v>
      </c>
      <c r="J104" s="36">
        <f t="shared" si="17"/>
        <v>2</v>
      </c>
      <c r="K104" s="40"/>
      <c r="L104" s="40"/>
      <c r="M104" s="40">
        <v>0.05</v>
      </c>
      <c r="N104" s="40"/>
      <c r="O104" s="40"/>
      <c r="P104" s="42"/>
      <c r="Q104" s="42"/>
      <c r="R104" s="42" t="e">
        <f>#REF!*M104</f>
        <v>#REF!</v>
      </c>
      <c r="S104" s="42"/>
      <c r="T104" s="44"/>
      <c r="U104" s="44">
        <f>Q104*Sheet2!$C$4</f>
        <v>0</v>
      </c>
      <c r="V104" s="44" t="e">
        <f>R104*Sheet2!$C$4</f>
        <v>#REF!</v>
      </c>
      <c r="W104" s="44">
        <f>S104*Sheet2!$C$4</f>
        <v>0</v>
      </c>
      <c r="X104" s="36" t="e">
        <f t="shared" si="11"/>
        <v>#REF!</v>
      </c>
      <c r="Y104" s="36" t="e">
        <f t="shared" si="12"/>
        <v>#REF!</v>
      </c>
      <c r="Z104" s="36">
        <v>12</v>
      </c>
      <c r="AA104" s="36">
        <f t="shared" si="18"/>
        <v>0</v>
      </c>
      <c r="AB104" s="36" t="e">
        <f t="shared" si="16"/>
        <v>#REF!</v>
      </c>
      <c r="AC104" s="36"/>
    </row>
    <row r="105" spans="1:29" s="28" customFormat="1" ht="15" customHeight="1" outlineLevel="2" x14ac:dyDescent="0.35">
      <c r="A105" s="36">
        <f t="shared" si="14"/>
        <v>102</v>
      </c>
      <c r="B105" s="36"/>
      <c r="C105" s="36"/>
      <c r="D105" s="36" t="s">
        <v>3787</v>
      </c>
      <c r="E105" s="214" t="s">
        <v>3349</v>
      </c>
      <c r="F105" s="214"/>
      <c r="G105" s="214"/>
      <c r="H105" s="36"/>
      <c r="I105" s="36" t="s">
        <v>1129</v>
      </c>
      <c r="J105" s="36">
        <f t="shared" si="17"/>
        <v>1</v>
      </c>
      <c r="K105" s="40"/>
      <c r="L105" s="40"/>
      <c r="M105" s="40">
        <v>0.05</v>
      </c>
      <c r="N105" s="40"/>
      <c r="O105" s="40"/>
      <c r="P105" s="42"/>
      <c r="Q105" s="42"/>
      <c r="R105" s="42" t="e">
        <f>#REF!*M105</f>
        <v>#REF!</v>
      </c>
      <c r="S105" s="42"/>
      <c r="T105" s="44"/>
      <c r="U105" s="44">
        <f>Q105*Sheet2!$C$4</f>
        <v>0</v>
      </c>
      <c r="V105" s="44" t="e">
        <f>R105*Sheet2!$C$4</f>
        <v>#REF!</v>
      </c>
      <c r="W105" s="44">
        <f>S105*Sheet2!$C$4</f>
        <v>0</v>
      </c>
      <c r="X105" s="36" t="e">
        <f t="shared" si="11"/>
        <v>#REF!</v>
      </c>
      <c r="Y105" s="36" t="e">
        <f t="shared" si="12"/>
        <v>#REF!</v>
      </c>
      <c r="Z105" s="36">
        <v>15</v>
      </c>
      <c r="AA105" s="36">
        <f t="shared" si="18"/>
        <v>0</v>
      </c>
      <c r="AB105" s="36" t="e">
        <f t="shared" si="16"/>
        <v>#REF!</v>
      </c>
      <c r="AC105" s="36"/>
    </row>
    <row r="106" spans="1:29" s="28" customFormat="1" ht="15" customHeight="1" outlineLevel="2" x14ac:dyDescent="0.35">
      <c r="A106" s="36">
        <f t="shared" si="14"/>
        <v>103</v>
      </c>
      <c r="B106" s="36"/>
      <c r="C106" s="36"/>
      <c r="D106" s="36" t="s">
        <v>3788</v>
      </c>
      <c r="E106" s="214" t="s">
        <v>3588</v>
      </c>
      <c r="F106" s="214"/>
      <c r="G106" s="214"/>
      <c r="H106" s="36"/>
      <c r="I106" s="36" t="s">
        <v>1134</v>
      </c>
      <c r="J106" s="36">
        <f t="shared" si="17"/>
        <v>2</v>
      </c>
      <c r="K106" s="40"/>
      <c r="L106" s="40"/>
      <c r="M106" s="40">
        <v>0.05</v>
      </c>
      <c r="N106" s="40"/>
      <c r="O106" s="40"/>
      <c r="P106" s="42"/>
      <c r="Q106" s="42"/>
      <c r="R106" s="42" t="e">
        <f>#REF!*M106</f>
        <v>#REF!</v>
      </c>
      <c r="S106" s="42"/>
      <c r="T106" s="44"/>
      <c r="U106" s="44">
        <f>Q106*Sheet2!$C$4</f>
        <v>0</v>
      </c>
      <c r="V106" s="44" t="e">
        <f>R106*Sheet2!$C$4</f>
        <v>#REF!</v>
      </c>
      <c r="W106" s="44">
        <f>S106*Sheet2!$C$4</f>
        <v>0</v>
      </c>
      <c r="X106" s="36" t="e">
        <f t="shared" si="11"/>
        <v>#REF!</v>
      </c>
      <c r="Y106" s="36" t="e">
        <f t="shared" si="12"/>
        <v>#REF!</v>
      </c>
      <c r="Z106" s="36">
        <v>12</v>
      </c>
      <c r="AA106" s="36">
        <f t="shared" si="18"/>
        <v>0</v>
      </c>
      <c r="AB106" s="36" t="e">
        <f t="shared" si="16"/>
        <v>#REF!</v>
      </c>
      <c r="AC106" s="36"/>
    </row>
    <row r="107" spans="1:29" s="28" customFormat="1" ht="15" customHeight="1" outlineLevel="2" x14ac:dyDescent="0.35">
      <c r="A107" s="36">
        <f t="shared" si="14"/>
        <v>104</v>
      </c>
      <c r="B107" s="36"/>
      <c r="C107" s="36"/>
      <c r="D107" s="36" t="s">
        <v>3789</v>
      </c>
      <c r="E107" s="214" t="s">
        <v>3351</v>
      </c>
      <c r="F107" s="214"/>
      <c r="G107" s="214"/>
      <c r="H107" s="36"/>
      <c r="I107" s="36" t="s">
        <v>1129</v>
      </c>
      <c r="J107" s="36">
        <f t="shared" si="17"/>
        <v>1</v>
      </c>
      <c r="K107" s="40"/>
      <c r="L107" s="40"/>
      <c r="M107" s="40">
        <v>0.05</v>
      </c>
      <c r="N107" s="40"/>
      <c r="O107" s="40"/>
      <c r="P107" s="42"/>
      <c r="Q107" s="42"/>
      <c r="R107" s="42" t="e">
        <f>#REF!*M107</f>
        <v>#REF!</v>
      </c>
      <c r="S107" s="42"/>
      <c r="T107" s="44"/>
      <c r="U107" s="44">
        <f>Q107*Sheet2!$C$4</f>
        <v>0</v>
      </c>
      <c r="V107" s="44" t="e">
        <f>R107*Sheet2!$C$4</f>
        <v>#REF!</v>
      </c>
      <c r="W107" s="44">
        <f>S107*Sheet2!$C$4</f>
        <v>0</v>
      </c>
      <c r="X107" s="36" t="e">
        <f t="shared" si="11"/>
        <v>#REF!</v>
      </c>
      <c r="Y107" s="36" t="e">
        <f t="shared" si="12"/>
        <v>#REF!</v>
      </c>
      <c r="Z107" s="36">
        <v>12</v>
      </c>
      <c r="AA107" s="36">
        <f t="shared" si="18"/>
        <v>0</v>
      </c>
      <c r="AB107" s="36" t="e">
        <f t="shared" si="16"/>
        <v>#REF!</v>
      </c>
      <c r="AC107" s="36"/>
    </row>
    <row r="108" spans="1:29" s="28" customFormat="1" ht="15" customHeight="1" outlineLevel="2" x14ac:dyDescent="0.35">
      <c r="A108" s="36">
        <f t="shared" si="14"/>
        <v>105</v>
      </c>
      <c r="B108" s="36"/>
      <c r="C108" s="36"/>
      <c r="D108" s="36" t="s">
        <v>3790</v>
      </c>
      <c r="E108" s="214" t="s">
        <v>3352</v>
      </c>
      <c r="F108" s="214"/>
      <c r="G108" s="214"/>
      <c r="H108" s="36"/>
      <c r="I108" s="36" t="s">
        <v>1129</v>
      </c>
      <c r="J108" s="36">
        <f t="shared" si="17"/>
        <v>1</v>
      </c>
      <c r="K108" s="40"/>
      <c r="L108" s="40"/>
      <c r="M108" s="40">
        <v>0.05</v>
      </c>
      <c r="N108" s="40"/>
      <c r="O108" s="40"/>
      <c r="P108" s="42"/>
      <c r="Q108" s="42"/>
      <c r="R108" s="42" t="e">
        <f>#REF!*M108</f>
        <v>#REF!</v>
      </c>
      <c r="S108" s="42"/>
      <c r="T108" s="44"/>
      <c r="U108" s="44">
        <f>Q108*Sheet2!$C$4</f>
        <v>0</v>
      </c>
      <c r="V108" s="44" t="e">
        <f>R108*Sheet2!$C$4</f>
        <v>#REF!</v>
      </c>
      <c r="W108" s="44">
        <f>S108*Sheet2!$C$4</f>
        <v>0</v>
      </c>
      <c r="X108" s="36" t="e">
        <f t="shared" si="11"/>
        <v>#REF!</v>
      </c>
      <c r="Y108" s="36" t="e">
        <f t="shared" si="12"/>
        <v>#REF!</v>
      </c>
      <c r="Z108" s="36">
        <v>12</v>
      </c>
      <c r="AA108" s="36">
        <f t="shared" si="18"/>
        <v>0</v>
      </c>
      <c r="AB108" s="36" t="e">
        <f t="shared" si="16"/>
        <v>#REF!</v>
      </c>
      <c r="AC108" s="36"/>
    </row>
    <row r="109" spans="1:29" s="28" customFormat="1" ht="15" customHeight="1" outlineLevel="2" x14ac:dyDescent="0.35">
      <c r="A109" s="36">
        <f t="shared" si="14"/>
        <v>106</v>
      </c>
      <c r="B109" s="36"/>
      <c r="C109" s="36"/>
      <c r="D109" s="36" t="s">
        <v>3791</v>
      </c>
      <c r="E109" s="214" t="s">
        <v>3353</v>
      </c>
      <c r="F109" s="214"/>
      <c r="G109" s="214"/>
      <c r="H109" s="36"/>
      <c r="I109" s="36" t="s">
        <v>1129</v>
      </c>
      <c r="J109" s="36">
        <f t="shared" si="17"/>
        <v>1</v>
      </c>
      <c r="K109" s="40"/>
      <c r="L109" s="40"/>
      <c r="M109" s="40">
        <v>0.05</v>
      </c>
      <c r="N109" s="40"/>
      <c r="O109" s="40"/>
      <c r="P109" s="42"/>
      <c r="Q109" s="42"/>
      <c r="R109" s="42" t="e">
        <f>#REF!*M109</f>
        <v>#REF!</v>
      </c>
      <c r="S109" s="42"/>
      <c r="T109" s="44"/>
      <c r="U109" s="44">
        <f>Q109*Sheet2!$C$4</f>
        <v>0</v>
      </c>
      <c r="V109" s="44" t="e">
        <f>R109*Sheet2!$C$4</f>
        <v>#REF!</v>
      </c>
      <c r="W109" s="44">
        <f>S109*Sheet2!$C$4</f>
        <v>0</v>
      </c>
      <c r="X109" s="36" t="e">
        <f t="shared" si="11"/>
        <v>#REF!</v>
      </c>
      <c r="Y109" s="36" t="e">
        <f t="shared" si="12"/>
        <v>#REF!</v>
      </c>
      <c r="Z109" s="36">
        <v>26</v>
      </c>
      <c r="AA109" s="36">
        <f t="shared" si="18"/>
        <v>19</v>
      </c>
      <c r="AB109" s="36" t="e">
        <f t="shared" si="16"/>
        <v>#REF!</v>
      </c>
      <c r="AC109" s="36"/>
    </row>
    <row r="110" spans="1:29" s="28" customFormat="1" ht="15" customHeight="1" outlineLevel="2" x14ac:dyDescent="0.35">
      <c r="A110" s="36">
        <f t="shared" si="14"/>
        <v>107</v>
      </c>
      <c r="B110" s="36"/>
      <c r="C110" s="36"/>
      <c r="D110" s="36" t="s">
        <v>3792</v>
      </c>
      <c r="E110" s="214" t="s">
        <v>3339</v>
      </c>
      <c r="F110" s="214"/>
      <c r="G110" s="214"/>
      <c r="H110" s="36"/>
      <c r="I110" s="36" t="s">
        <v>1136</v>
      </c>
      <c r="J110" s="36">
        <f t="shared" si="17"/>
        <v>2</v>
      </c>
      <c r="K110" s="40"/>
      <c r="L110" s="40"/>
      <c r="M110" s="40">
        <v>0.05</v>
      </c>
      <c r="N110" s="40"/>
      <c r="O110" s="40"/>
      <c r="P110" s="42"/>
      <c r="Q110" s="42"/>
      <c r="R110" s="42" t="e">
        <f>#REF!*M110</f>
        <v>#REF!</v>
      </c>
      <c r="S110" s="42"/>
      <c r="T110" s="44"/>
      <c r="U110" s="44">
        <f>Q110*Sheet2!$C$4</f>
        <v>0</v>
      </c>
      <c r="V110" s="44" t="e">
        <f>R110*Sheet2!$C$4</f>
        <v>#REF!</v>
      </c>
      <c r="W110" s="44">
        <f>S110*Sheet2!$C$4</f>
        <v>0</v>
      </c>
      <c r="X110" s="36" t="e">
        <f t="shared" si="11"/>
        <v>#REF!</v>
      </c>
      <c r="Y110" s="36" t="e">
        <f t="shared" si="12"/>
        <v>#REF!</v>
      </c>
      <c r="Z110" s="36">
        <v>26</v>
      </c>
      <c r="AA110" s="36">
        <f t="shared" si="18"/>
        <v>19</v>
      </c>
      <c r="AB110" s="36" t="e">
        <f t="shared" si="16"/>
        <v>#REF!</v>
      </c>
      <c r="AC110" s="36"/>
    </row>
    <row r="111" spans="1:29" s="28" customFormat="1" ht="15" customHeight="1" outlineLevel="1" x14ac:dyDescent="0.35">
      <c r="A111" s="36">
        <f t="shared" si="14"/>
        <v>108</v>
      </c>
      <c r="B111" s="36"/>
      <c r="C111" s="36" t="s">
        <v>1629</v>
      </c>
      <c r="D111" s="214" t="s">
        <v>3825</v>
      </c>
      <c r="E111" s="214"/>
      <c r="F111" s="214"/>
      <c r="G111" s="214"/>
      <c r="H111" s="36"/>
      <c r="I111" s="36"/>
      <c r="J111" s="36"/>
      <c r="K111" s="40"/>
      <c r="L111" s="40">
        <v>5.4899999999999997E-2</v>
      </c>
      <c r="M111" s="40">
        <f>SUM(M112:M123)</f>
        <v>1</v>
      </c>
      <c r="N111" s="40"/>
      <c r="O111" s="40"/>
      <c r="P111" s="42"/>
      <c r="Q111" s="42" t="e">
        <f>(#REF!*L111)</f>
        <v>#REF!</v>
      </c>
      <c r="R111" s="42"/>
      <c r="S111" s="42"/>
      <c r="T111" s="44"/>
      <c r="U111" s="44" t="e">
        <f>Q111*Sheet2!$C$4</f>
        <v>#REF!</v>
      </c>
      <c r="V111" s="44"/>
      <c r="W111" s="44"/>
      <c r="X111" s="36" t="e">
        <f t="shared" si="11"/>
        <v>#REF!</v>
      </c>
      <c r="Y111" s="36" t="e">
        <f t="shared" si="12"/>
        <v>#REF!</v>
      </c>
      <c r="Z111" s="36">
        <v>69</v>
      </c>
      <c r="AA111" s="36">
        <f t="shared" si="18"/>
        <v>0</v>
      </c>
      <c r="AB111" s="36" t="e">
        <f t="shared" si="16"/>
        <v>#REF!</v>
      </c>
      <c r="AC111" s="36"/>
    </row>
    <row r="112" spans="1:29" s="28" customFormat="1" ht="15" customHeight="1" outlineLevel="2" x14ac:dyDescent="0.35">
      <c r="A112" s="36">
        <f t="shared" si="14"/>
        <v>109</v>
      </c>
      <c r="B112" s="36"/>
      <c r="C112" s="36"/>
      <c r="D112" s="36" t="s">
        <v>3760</v>
      </c>
      <c r="E112" s="214" t="s">
        <v>3801</v>
      </c>
      <c r="F112" s="214"/>
      <c r="G112" s="214"/>
      <c r="H112" s="36" t="str">
        <f>CONCATENATE("          ",E112)</f>
        <v xml:space="preserve">          Prepare for Project Plan Peer Review</v>
      </c>
      <c r="I112" s="36"/>
      <c r="J112" s="36"/>
      <c r="K112" s="40"/>
      <c r="L112" s="40"/>
      <c r="M112" s="40">
        <v>0.35</v>
      </c>
      <c r="N112" s="40">
        <f>SUM(N113:N115)</f>
        <v>1</v>
      </c>
      <c r="O112" s="40"/>
      <c r="P112" s="42"/>
      <c r="Q112" s="42"/>
      <c r="R112" s="42" t="e">
        <f>#REF!*M112</f>
        <v>#REF!</v>
      </c>
      <c r="S112" s="42"/>
      <c r="T112" s="44"/>
      <c r="U112" s="44"/>
      <c r="V112" s="44" t="e">
        <f>#REF!*Sheet2!$C$4</f>
        <v>#REF!</v>
      </c>
      <c r="W112" s="44"/>
      <c r="X112" s="36"/>
      <c r="Y112" s="36"/>
      <c r="Z112" s="36"/>
      <c r="AA112" s="36">
        <f t="shared" si="18"/>
        <v>0</v>
      </c>
      <c r="AB112" s="36">
        <f t="shared" si="16"/>
        <v>0</v>
      </c>
      <c r="AC112" s="36"/>
    </row>
    <row r="113" spans="1:29" s="28" customFormat="1" ht="15" customHeight="1" outlineLevel="3" x14ac:dyDescent="0.35">
      <c r="A113" s="36">
        <f t="shared" si="14"/>
        <v>110</v>
      </c>
      <c r="B113" s="36"/>
      <c r="C113" s="36"/>
      <c r="D113" s="36"/>
      <c r="E113" s="36" t="s">
        <v>2980</v>
      </c>
      <c r="F113" s="214" t="s">
        <v>3802</v>
      </c>
      <c r="G113" s="214"/>
      <c r="H113" s="36"/>
      <c r="I113" s="36"/>
      <c r="J113" s="36"/>
      <c r="K113" s="40"/>
      <c r="L113" s="40"/>
      <c r="M113" s="40"/>
      <c r="N113" s="40">
        <v>0.1</v>
      </c>
      <c r="O113" s="40"/>
      <c r="P113" s="42"/>
      <c r="Q113" s="42"/>
      <c r="R113" s="42"/>
      <c r="S113" s="42" t="e">
        <f>#REF!*N113</f>
        <v>#REF!</v>
      </c>
      <c r="T113" s="44"/>
      <c r="U113" s="44"/>
      <c r="V113" s="44"/>
      <c r="W113" s="44"/>
      <c r="X113" s="36" t="e">
        <f>IF(ISBLANK(P113),IF(ISBLANK(Q113),IF(ISBLANK(R113),IF(ISBLANK(S113),"Error",S113),R113),Q113),P113)/6</f>
        <v>#REF!</v>
      </c>
      <c r="Y113" s="36" t="e">
        <f>ROUNDUP(X113,1)</f>
        <v>#REF!</v>
      </c>
      <c r="Z113" s="36"/>
      <c r="AA113" s="36">
        <f t="shared" si="18"/>
        <v>0</v>
      </c>
      <c r="AB113" s="36"/>
      <c r="AC113" s="36"/>
    </row>
    <row r="114" spans="1:29" s="28" customFormat="1" ht="15" customHeight="1" outlineLevel="3" x14ac:dyDescent="0.35">
      <c r="A114" s="36">
        <f t="shared" si="14"/>
        <v>111</v>
      </c>
      <c r="B114" s="36"/>
      <c r="C114" s="36"/>
      <c r="D114" s="36"/>
      <c r="E114" s="36" t="s">
        <v>2981</v>
      </c>
      <c r="F114" s="214" t="s">
        <v>3803</v>
      </c>
      <c r="G114" s="214"/>
      <c r="H114" s="36" t="str">
        <f>CONCATENATE("               ",F114)</f>
        <v xml:space="preserve">               Check Draft Project Plan</v>
      </c>
      <c r="I114" s="36" t="s">
        <v>1129</v>
      </c>
      <c r="J114" s="36">
        <f>LEN(TRIM(I114))-LEN(SUBSTITUTE(TRIM(I114),",",""))+1</f>
        <v>1</v>
      </c>
      <c r="K114" s="40"/>
      <c r="L114" s="40"/>
      <c r="M114" s="40"/>
      <c r="N114" s="40">
        <v>0.8</v>
      </c>
      <c r="O114" s="40"/>
      <c r="P114" s="42"/>
      <c r="Q114" s="42"/>
      <c r="R114" s="42"/>
      <c r="S114" s="42" t="e">
        <f>#REF!*N114</f>
        <v>#REF!</v>
      </c>
      <c r="T114" s="44"/>
      <c r="U114" s="44"/>
      <c r="V114" s="44"/>
      <c r="W114" s="44" t="e">
        <f>#REF!*Sheet2!$C$4</f>
        <v>#REF!</v>
      </c>
      <c r="X114" s="36" t="e">
        <f>IF(ISBLANK(P114),IF(ISBLANK(Q114),IF(ISBLANK(R114),IF(ISBLANK(S114),"Error",S114),R114),Q114),P114)/6</f>
        <v>#REF!</v>
      </c>
      <c r="Y114" s="36" t="e">
        <f>ROUNDUP(X114,1)</f>
        <v>#REF!</v>
      </c>
      <c r="Z114" s="36"/>
      <c r="AA114" s="36">
        <f t="shared" si="18"/>
        <v>0</v>
      </c>
      <c r="AB114" s="36" t="e">
        <f>(WORKDAY(AA114,Y114))</f>
        <v>#REF!</v>
      </c>
      <c r="AC114" s="36"/>
    </row>
    <row r="115" spans="1:29" s="28" customFormat="1" ht="15" customHeight="1" outlineLevel="3" x14ac:dyDescent="0.35">
      <c r="A115" s="36">
        <f t="shared" si="14"/>
        <v>112</v>
      </c>
      <c r="B115" s="36"/>
      <c r="C115" s="36"/>
      <c r="D115" s="36"/>
      <c r="E115" s="36" t="s">
        <v>2982</v>
      </c>
      <c r="F115" s="214" t="s">
        <v>3804</v>
      </c>
      <c r="G115" s="214"/>
      <c r="H115" s="36" t="str">
        <f>CONCATENATE("               ",F115)</f>
        <v xml:space="preserve">               Schedule Project Plan Peer Review Meeting</v>
      </c>
      <c r="I115" s="36"/>
      <c r="J115" s="36">
        <f>LEN(TRIM(I115))-LEN(SUBSTITUTE(TRIM(I115),",",""))+1</f>
        <v>1</v>
      </c>
      <c r="K115" s="40"/>
      <c r="L115" s="40"/>
      <c r="M115" s="40"/>
      <c r="N115" s="40">
        <v>0.1</v>
      </c>
      <c r="O115" s="40"/>
      <c r="P115" s="42"/>
      <c r="Q115" s="42"/>
      <c r="R115" s="42"/>
      <c r="S115" s="42" t="e">
        <f>#REF!*N115</f>
        <v>#REF!</v>
      </c>
      <c r="T115" s="44"/>
      <c r="U115" s="44"/>
      <c r="V115" s="44"/>
      <c r="W115" s="44"/>
      <c r="X115" s="36" t="e">
        <f>IF(ISBLANK(P115),IF(ISBLANK(Q115),IF(ISBLANK(R115),IF(ISBLANK(S115),"Error",S115),R115),Q115),P115)/6</f>
        <v>#REF!</v>
      </c>
      <c r="Y115" s="36" t="e">
        <f>ROUNDUP(X115,1)</f>
        <v>#REF!</v>
      </c>
      <c r="Z115" s="36"/>
      <c r="AA115" s="36">
        <f t="shared" si="18"/>
        <v>0</v>
      </c>
      <c r="AB115" s="36"/>
      <c r="AC115" s="36"/>
    </row>
    <row r="116" spans="1:29" s="28" customFormat="1" ht="15" customHeight="1" outlineLevel="2" x14ac:dyDescent="0.35">
      <c r="A116" s="36">
        <f t="shared" si="14"/>
        <v>113</v>
      </c>
      <c r="B116" s="36"/>
      <c r="C116" s="36"/>
      <c r="D116" s="36" t="s">
        <v>2983</v>
      </c>
      <c r="E116" s="214" t="s">
        <v>3805</v>
      </c>
      <c r="F116" s="214"/>
      <c r="G116" s="214"/>
      <c r="H116" s="36" t="str">
        <f>CONCATENATE("          ",E116)</f>
        <v xml:space="preserve">          Conduct Project Plan Peer Review</v>
      </c>
      <c r="I116" s="36"/>
      <c r="J116" s="36"/>
      <c r="K116" s="40"/>
      <c r="L116" s="40"/>
      <c r="M116" s="40">
        <v>0.2</v>
      </c>
      <c r="N116" s="40">
        <f>SUM(N117:N118)</f>
        <v>1</v>
      </c>
      <c r="O116" s="40"/>
      <c r="P116" s="42"/>
      <c r="Q116" s="42"/>
      <c r="R116" s="42" t="e">
        <f>#REF!*M116</f>
        <v>#REF!</v>
      </c>
      <c r="S116" s="42"/>
      <c r="T116" s="44"/>
      <c r="U116" s="44"/>
      <c r="V116" s="44" t="e">
        <f>R116*Sheet2!$C$4</f>
        <v>#REF!</v>
      </c>
      <c r="W116" s="44"/>
      <c r="X116" s="36"/>
      <c r="Y116" s="36"/>
      <c r="Z116" s="36">
        <v>4</v>
      </c>
      <c r="AA116" s="36">
        <f t="shared" si="18"/>
        <v>0</v>
      </c>
      <c r="AB116" s="36">
        <f>(WORKDAY(AA116,Y116))</f>
        <v>0</v>
      </c>
      <c r="AC116" s="36"/>
    </row>
    <row r="117" spans="1:29" s="28" customFormat="1" ht="15" customHeight="1" outlineLevel="3" x14ac:dyDescent="0.35">
      <c r="A117" s="36">
        <f t="shared" si="14"/>
        <v>114</v>
      </c>
      <c r="B117" s="36"/>
      <c r="C117" s="36"/>
      <c r="D117" s="36"/>
      <c r="E117" s="36" t="s">
        <v>3793</v>
      </c>
      <c r="F117" s="214" t="s">
        <v>3806</v>
      </c>
      <c r="G117" s="214"/>
      <c r="H117" s="36" t="str">
        <f>CONCATENATE("               ",F117)</f>
        <v xml:space="preserve">               Conduct Project Peer Plan Review Meeting</v>
      </c>
      <c r="I117" s="36"/>
      <c r="J117" s="36">
        <f>LEN(TRIM(I117))-LEN(SUBSTITUTE(TRIM(I117),",",""))+1</f>
        <v>1</v>
      </c>
      <c r="K117" s="40"/>
      <c r="L117" s="40"/>
      <c r="M117" s="40"/>
      <c r="N117" s="40">
        <v>0.8</v>
      </c>
      <c r="O117" s="40"/>
      <c r="P117" s="42"/>
      <c r="Q117" s="42"/>
      <c r="R117" s="42"/>
      <c r="S117" s="42" t="e">
        <f>#REF!*N117</f>
        <v>#REF!</v>
      </c>
      <c r="T117" s="44"/>
      <c r="U117" s="44"/>
      <c r="V117" s="44"/>
      <c r="W117" s="44" t="e">
        <f>S117*Sheet2!$C$4</f>
        <v>#REF!</v>
      </c>
      <c r="X117" s="36" t="e">
        <f>IF(ISBLANK(P117),IF(ISBLANK(Q117),IF(ISBLANK(R117),IF(ISBLANK(S117),"Error",S117),R117),Q117),P117)/6</f>
        <v>#REF!</v>
      </c>
      <c r="Y117" s="36" t="e">
        <f>ROUNDUP(X117,1)</f>
        <v>#REF!</v>
      </c>
      <c r="Z117" s="36"/>
      <c r="AA117" s="36">
        <f t="shared" si="18"/>
        <v>0</v>
      </c>
      <c r="AB117" s="36" t="e">
        <f>(WORKDAY(AA117,Y117))</f>
        <v>#REF!</v>
      </c>
      <c r="AC117" s="36"/>
    </row>
    <row r="118" spans="1:29" s="28" customFormat="1" ht="15" customHeight="1" outlineLevel="3" x14ac:dyDescent="0.35">
      <c r="A118" s="36">
        <f t="shared" si="14"/>
        <v>115</v>
      </c>
      <c r="B118" s="36"/>
      <c r="C118" s="36"/>
      <c r="D118" s="36"/>
      <c r="E118" s="36" t="s">
        <v>3810</v>
      </c>
      <c r="F118" s="214" t="s">
        <v>3811</v>
      </c>
      <c r="G118" s="214"/>
      <c r="H118" s="36"/>
      <c r="I118" s="36"/>
      <c r="J118" s="36"/>
      <c r="K118" s="40"/>
      <c r="L118" s="40"/>
      <c r="M118" s="40"/>
      <c r="N118" s="40">
        <v>0.2</v>
      </c>
      <c r="O118" s="40"/>
      <c r="P118" s="42"/>
      <c r="Q118" s="42"/>
      <c r="R118" s="42"/>
      <c r="S118" s="42" t="e">
        <f>#REF!*N118</f>
        <v>#REF!</v>
      </c>
      <c r="T118" s="44"/>
      <c r="U118" s="44"/>
      <c r="V118" s="44"/>
      <c r="W118" s="44" t="e">
        <f>S118*Sheet2!$C$4</f>
        <v>#REF!</v>
      </c>
      <c r="X118" s="36" t="e">
        <f>IF(ISBLANK(P118),IF(ISBLANK(Q118),IF(ISBLANK(R118),IF(ISBLANK(S118),"Error",S118),R118),Q118),P118)/6</f>
        <v>#REF!</v>
      </c>
      <c r="Y118" s="36" t="e">
        <f>ROUNDUP(X118,1)</f>
        <v>#REF!</v>
      </c>
      <c r="Z118" s="36"/>
      <c r="AA118" s="36">
        <f t="shared" si="18"/>
        <v>0</v>
      </c>
      <c r="AB118" s="36" t="e">
        <f>(WORKDAY(AA118,Y118))</f>
        <v>#REF!</v>
      </c>
      <c r="AC118" s="36"/>
    </row>
    <row r="119" spans="1:29" s="28" customFormat="1" ht="15" customHeight="1" outlineLevel="2" x14ac:dyDescent="0.35">
      <c r="A119" s="36">
        <f t="shared" si="14"/>
        <v>116</v>
      </c>
      <c r="B119" s="36"/>
      <c r="C119" s="36"/>
      <c r="D119" s="36" t="s">
        <v>2984</v>
      </c>
      <c r="E119" s="214" t="s">
        <v>3800</v>
      </c>
      <c r="F119" s="214"/>
      <c r="G119" s="214"/>
      <c r="H119" s="36" t="str">
        <f>CONCATENATE("          ",E119)</f>
        <v xml:space="preserve">          Analyze Project Plan Peer Review</v>
      </c>
      <c r="I119" s="36"/>
      <c r="J119" s="36"/>
      <c r="K119" s="40"/>
      <c r="L119" s="40"/>
      <c r="M119" s="40">
        <v>0.45</v>
      </c>
      <c r="N119" s="40">
        <f>SUM(N120:N123)</f>
        <v>1</v>
      </c>
      <c r="O119" s="40"/>
      <c r="P119" s="42"/>
      <c r="Q119" s="42"/>
      <c r="R119" s="42" t="e">
        <f>#REF!*M119</f>
        <v>#REF!</v>
      </c>
      <c r="S119" s="42"/>
      <c r="T119" s="44"/>
      <c r="U119" s="44"/>
      <c r="V119" s="44" t="e">
        <f>R119*Sheet2!$C$4</f>
        <v>#REF!</v>
      </c>
      <c r="W119" s="44"/>
      <c r="X119" s="36"/>
      <c r="Y119" s="36"/>
      <c r="Z119" s="36">
        <v>9</v>
      </c>
      <c r="AA119" s="36">
        <f t="shared" si="18"/>
        <v>4</v>
      </c>
      <c r="AB119" s="36">
        <f>(WORKDAY(AA119,Y119))</f>
        <v>4</v>
      </c>
      <c r="AC119" s="36"/>
    </row>
    <row r="120" spans="1:29" s="28" customFormat="1" ht="15" customHeight="1" outlineLevel="3" x14ac:dyDescent="0.35">
      <c r="A120" s="36">
        <f t="shared" si="14"/>
        <v>117</v>
      </c>
      <c r="B120" s="36"/>
      <c r="C120" s="36"/>
      <c r="D120" s="36"/>
      <c r="E120" s="36" t="s">
        <v>3794</v>
      </c>
      <c r="F120" s="214" t="s">
        <v>3799</v>
      </c>
      <c r="G120" s="214"/>
      <c r="H120" s="36"/>
      <c r="I120" s="36"/>
      <c r="J120" s="36"/>
      <c r="K120" s="40"/>
      <c r="L120" s="40"/>
      <c r="M120" s="40"/>
      <c r="N120" s="40">
        <v>0.35</v>
      </c>
      <c r="O120" s="40"/>
      <c r="P120" s="42"/>
      <c r="Q120" s="42"/>
      <c r="R120" s="42"/>
      <c r="S120" s="42" t="e">
        <f>#REF!*N120</f>
        <v>#REF!</v>
      </c>
      <c r="T120" s="44"/>
      <c r="U120" s="44"/>
      <c r="V120" s="44"/>
      <c r="W120" s="44"/>
      <c r="X120" s="36" t="e">
        <f t="shared" ref="X120:X145" si="19">IF(ISBLANK(P120),IF(ISBLANK(Q120),IF(ISBLANK(R120),IF(ISBLANK(S120),"Error",S120),R120),Q120),P120)/6</f>
        <v>#REF!</v>
      </c>
      <c r="Y120" s="36" t="e">
        <f t="shared" ref="Y120:Y145" si="20">ROUNDUP(X120,1)</f>
        <v>#REF!</v>
      </c>
      <c r="Z120" s="36"/>
      <c r="AA120" s="36"/>
      <c r="AB120" s="36"/>
      <c r="AC120" s="36"/>
    </row>
    <row r="121" spans="1:29" s="28" customFormat="1" ht="15" customHeight="1" outlineLevel="3" x14ac:dyDescent="0.35">
      <c r="A121" s="36">
        <f t="shared" si="14"/>
        <v>118</v>
      </c>
      <c r="B121" s="36"/>
      <c r="C121" s="36"/>
      <c r="D121" s="36"/>
      <c r="E121" s="36" t="s">
        <v>3795</v>
      </c>
      <c r="F121" s="214" t="s">
        <v>3807</v>
      </c>
      <c r="G121" s="214"/>
      <c r="H121" s="36" t="str">
        <f>CONCATENATE("               ",F121)</f>
        <v xml:space="preserve">               Project Plan Peer Review Follow Up</v>
      </c>
      <c r="I121" s="36" t="s">
        <v>1129</v>
      </c>
      <c r="J121" s="36">
        <f>LEN(TRIM(I121))-LEN(SUBSTITUTE(TRIM(I121),",",""))+1</f>
        <v>1</v>
      </c>
      <c r="K121" s="40"/>
      <c r="L121" s="40"/>
      <c r="M121" s="40"/>
      <c r="N121" s="40">
        <v>0.2</v>
      </c>
      <c r="O121" s="40"/>
      <c r="P121" s="42"/>
      <c r="Q121" s="42"/>
      <c r="R121" s="42"/>
      <c r="S121" s="42" t="e">
        <f>#REF!*N121</f>
        <v>#REF!</v>
      </c>
      <c r="T121" s="44"/>
      <c r="U121" s="44"/>
      <c r="V121" s="44"/>
      <c r="W121" s="44" t="e">
        <f>S121*Sheet2!$C$4</f>
        <v>#REF!</v>
      </c>
      <c r="X121" s="36" t="e">
        <f t="shared" si="19"/>
        <v>#REF!</v>
      </c>
      <c r="Y121" s="36" t="e">
        <f t="shared" si="20"/>
        <v>#REF!</v>
      </c>
      <c r="Z121" s="36"/>
      <c r="AA121" s="36">
        <f t="shared" ref="AA121:AA145" si="21">IF(ISBLANK(Z121),,WORKDAY(VLOOKUP(Z121,$A$2:$AB$876,26),0))</f>
        <v>0</v>
      </c>
      <c r="AB121" s="36" t="e">
        <f>(WORKDAY(AA121,Y121))</f>
        <v>#REF!</v>
      </c>
      <c r="AC121" s="36"/>
    </row>
    <row r="122" spans="1:29" s="28" customFormat="1" ht="15" customHeight="1" outlineLevel="3" x14ac:dyDescent="0.35">
      <c r="A122" s="36">
        <f t="shared" si="14"/>
        <v>119</v>
      </c>
      <c r="B122" s="36"/>
      <c r="C122" s="36"/>
      <c r="D122" s="36"/>
      <c r="E122" s="36" t="s">
        <v>3796</v>
      </c>
      <c r="F122" s="214" t="s">
        <v>3808</v>
      </c>
      <c r="G122" s="214"/>
      <c r="H122" s="36" t="str">
        <f>CONCATENATE("               ",F122)</f>
        <v xml:space="preserve">               Resolve Modifications from Project Plan Peer Review</v>
      </c>
      <c r="I122" s="36" t="s">
        <v>1129</v>
      </c>
      <c r="J122" s="36">
        <f>LEN(TRIM(I122))-LEN(SUBSTITUTE(TRIM(I122),",",""))+1</f>
        <v>1</v>
      </c>
      <c r="K122" s="40"/>
      <c r="L122" s="40"/>
      <c r="M122" s="40"/>
      <c r="N122" s="40">
        <v>0.35</v>
      </c>
      <c r="O122" s="40"/>
      <c r="P122" s="42"/>
      <c r="Q122" s="42"/>
      <c r="R122" s="42"/>
      <c r="S122" s="42" t="e">
        <f>#REF!*N122</f>
        <v>#REF!</v>
      </c>
      <c r="T122" s="44"/>
      <c r="U122" s="44"/>
      <c r="V122" s="44"/>
      <c r="W122" s="44" t="e">
        <f>S122*Sheet2!$C$4</f>
        <v>#REF!</v>
      </c>
      <c r="X122" s="36" t="e">
        <f t="shared" si="19"/>
        <v>#REF!</v>
      </c>
      <c r="Y122" s="36" t="e">
        <f t="shared" si="20"/>
        <v>#REF!</v>
      </c>
      <c r="Z122" s="36">
        <v>12</v>
      </c>
      <c r="AA122" s="36">
        <f t="shared" si="21"/>
        <v>0</v>
      </c>
      <c r="AB122" s="36" t="e">
        <f>(WORKDAY(AA122,Y122))</f>
        <v>#REF!</v>
      </c>
      <c r="AC122" s="36"/>
    </row>
    <row r="123" spans="1:29" s="28" customFormat="1" ht="15" customHeight="1" outlineLevel="3" x14ac:dyDescent="0.35">
      <c r="A123" s="36">
        <f t="shared" si="14"/>
        <v>120</v>
      </c>
      <c r="B123" s="36"/>
      <c r="C123" s="36"/>
      <c r="D123" s="36"/>
      <c r="E123" s="36" t="s">
        <v>3797</v>
      </c>
      <c r="F123" s="214" t="s">
        <v>3809</v>
      </c>
      <c r="G123" s="214"/>
      <c r="H123" s="36" t="str">
        <f>CONCATENATE("               ",F123)</f>
        <v xml:space="preserve">               Document and Communicate Project Plan Review Results</v>
      </c>
      <c r="I123" s="36" t="s">
        <v>1129</v>
      </c>
      <c r="J123" s="36">
        <f>LEN(TRIM(I123))-LEN(SUBSTITUTE(TRIM(I123),",",""))+1</f>
        <v>1</v>
      </c>
      <c r="K123" s="40"/>
      <c r="L123" s="40"/>
      <c r="M123" s="40"/>
      <c r="N123" s="40">
        <v>0.1</v>
      </c>
      <c r="O123" s="40"/>
      <c r="P123" s="42"/>
      <c r="Q123" s="42"/>
      <c r="R123" s="42"/>
      <c r="S123" s="42" t="e">
        <f>#REF!*N123</f>
        <v>#REF!</v>
      </c>
      <c r="T123" s="44"/>
      <c r="U123" s="44"/>
      <c r="V123" s="44"/>
      <c r="W123" s="44" t="e">
        <f>S123*Sheet2!$C$4</f>
        <v>#REF!</v>
      </c>
      <c r="X123" s="36" t="e">
        <f t="shared" si="19"/>
        <v>#REF!</v>
      </c>
      <c r="Y123" s="36" t="e">
        <f t="shared" si="20"/>
        <v>#REF!</v>
      </c>
      <c r="Z123" s="36">
        <v>13</v>
      </c>
      <c r="AA123" s="36">
        <f t="shared" si="21"/>
        <v>0</v>
      </c>
      <c r="AB123" s="36" t="e">
        <f>(WORKDAY(AA123,Y123))</f>
        <v>#REF!</v>
      </c>
      <c r="AC123" s="36"/>
    </row>
    <row r="124" spans="1:29" s="28" customFormat="1" ht="15" customHeight="1" outlineLevel="1" x14ac:dyDescent="0.35">
      <c r="A124" s="36">
        <f t="shared" si="14"/>
        <v>121</v>
      </c>
      <c r="B124" s="36"/>
      <c r="C124" s="36" t="s">
        <v>1625</v>
      </c>
      <c r="D124" s="214" t="s">
        <v>3607</v>
      </c>
      <c r="E124" s="214"/>
      <c r="F124" s="214"/>
      <c r="G124" s="214"/>
      <c r="H124" s="36"/>
      <c r="I124" s="36" t="s">
        <v>1157</v>
      </c>
      <c r="J124" s="36"/>
      <c r="K124" s="40"/>
      <c r="L124" s="40">
        <v>0.1</v>
      </c>
      <c r="M124" s="40">
        <f>SUM(M125:M130)</f>
        <v>1</v>
      </c>
      <c r="N124" s="40"/>
      <c r="O124" s="40"/>
      <c r="P124" s="42"/>
      <c r="Q124" s="42" t="e">
        <f>(#REF!*L124)</f>
        <v>#REF!</v>
      </c>
      <c r="R124" s="42"/>
      <c r="S124" s="42"/>
      <c r="T124" s="44"/>
      <c r="U124" s="44" t="e">
        <f>Q124*Sheet2!$C$4</f>
        <v>#REF!</v>
      </c>
      <c r="V124" s="44"/>
      <c r="W124" s="44"/>
      <c r="X124" s="36" t="e">
        <f t="shared" si="19"/>
        <v>#REF!</v>
      </c>
      <c r="Y124" s="36" t="e">
        <f t="shared" si="20"/>
        <v>#REF!</v>
      </c>
      <c r="Z124" s="36">
        <v>71</v>
      </c>
      <c r="AA124" s="36">
        <f t="shared" si="21"/>
        <v>0</v>
      </c>
      <c r="AB124" s="36" t="e">
        <f>(WORKDAY(AA124,Y124))</f>
        <v>#REF!</v>
      </c>
      <c r="AC124" s="36"/>
    </row>
    <row r="125" spans="1:29" s="28" customFormat="1" ht="15" customHeight="1" outlineLevel="2" x14ac:dyDescent="0.35">
      <c r="A125" s="36">
        <f t="shared" si="14"/>
        <v>122</v>
      </c>
      <c r="B125" s="36"/>
      <c r="C125" s="36"/>
      <c r="D125" s="36" t="s">
        <v>2938</v>
      </c>
      <c r="E125" s="214" t="s">
        <v>3628</v>
      </c>
      <c r="F125" s="214"/>
      <c r="G125" s="214"/>
      <c r="H125" s="36" t="str">
        <f>CONCATENATE("          ",E125)</f>
        <v xml:space="preserve">          Perform Preliminary Project Plan Verification</v>
      </c>
      <c r="I125" s="36"/>
      <c r="J125" s="36"/>
      <c r="K125" s="40"/>
      <c r="L125" s="40"/>
      <c r="M125" s="40">
        <v>0.4</v>
      </c>
      <c r="N125" s="40">
        <f>SUM(N126:N129)</f>
        <v>1</v>
      </c>
      <c r="O125" s="40"/>
      <c r="P125" s="42"/>
      <c r="Q125" s="42"/>
      <c r="R125" s="42" t="e">
        <f>(#REF!*M125)</f>
        <v>#REF!</v>
      </c>
      <c r="S125" s="42"/>
      <c r="T125" s="44"/>
      <c r="U125" s="44"/>
      <c r="V125" s="44" t="e">
        <f>R125*Sheet2!$C$4</f>
        <v>#REF!</v>
      </c>
      <c r="W125" s="44"/>
      <c r="X125" s="36" t="e">
        <f t="shared" si="19"/>
        <v>#REF!</v>
      </c>
      <c r="Y125" s="36" t="e">
        <f t="shared" si="20"/>
        <v>#REF!</v>
      </c>
      <c r="Z125" s="36"/>
      <c r="AA125" s="36">
        <f t="shared" si="21"/>
        <v>0</v>
      </c>
      <c r="AB125" s="36" t="e">
        <f>(WORKDAY(AA125,Y125))</f>
        <v>#REF!</v>
      </c>
      <c r="AC125" s="36"/>
    </row>
    <row r="126" spans="1:29" s="28" customFormat="1" ht="15" customHeight="1" outlineLevel="3" x14ac:dyDescent="0.35">
      <c r="A126" s="36">
        <f t="shared" si="14"/>
        <v>123</v>
      </c>
      <c r="B126" s="36"/>
      <c r="C126" s="36"/>
      <c r="D126" s="36"/>
      <c r="E126" s="36" t="s">
        <v>2939</v>
      </c>
      <c r="F126" s="214" t="s">
        <v>3764</v>
      </c>
      <c r="G126" s="214"/>
      <c r="H126" s="36" t="str">
        <f>CONCATENATE("               ",F126)</f>
        <v xml:space="preserve">               Identify Define Phase Cost Estimate Reviewers</v>
      </c>
      <c r="I126" s="36" t="s">
        <v>1157</v>
      </c>
      <c r="J126" s="36">
        <f>LEN(TRIM(I126))-LEN(SUBSTITUTE(TRIM(I126),",",""))+1</f>
        <v>4</v>
      </c>
      <c r="K126" s="40"/>
      <c r="L126" s="40"/>
      <c r="M126" s="40"/>
      <c r="N126" s="40">
        <v>0.12</v>
      </c>
      <c r="O126" s="40"/>
      <c r="P126" s="42"/>
      <c r="Q126" s="42"/>
      <c r="R126" s="42"/>
      <c r="S126" s="42" t="e">
        <f>#REF!*N126</f>
        <v>#REF!</v>
      </c>
      <c r="T126" s="44"/>
      <c r="U126" s="44"/>
      <c r="V126" s="44"/>
      <c r="W126" s="44" t="e">
        <f>S126*Sheet2!$C$4</f>
        <v>#REF!</v>
      </c>
      <c r="X126" s="36" t="e">
        <f t="shared" si="19"/>
        <v>#REF!</v>
      </c>
      <c r="Y126" s="36" t="e">
        <f t="shared" si="20"/>
        <v>#REF!</v>
      </c>
      <c r="Z126" s="36"/>
      <c r="AA126" s="36">
        <f t="shared" si="21"/>
        <v>0</v>
      </c>
      <c r="AB126" s="36" t="e">
        <f>WORKDAY(AA126,Y126)</f>
        <v>#REF!</v>
      </c>
      <c r="AC126" s="36"/>
    </row>
    <row r="127" spans="1:29" s="28" customFormat="1" ht="15" customHeight="1" outlineLevel="3" x14ac:dyDescent="0.35">
      <c r="A127" s="36">
        <f t="shared" si="14"/>
        <v>124</v>
      </c>
      <c r="B127" s="36"/>
      <c r="C127" s="36"/>
      <c r="D127" s="36"/>
      <c r="E127" s="36" t="s">
        <v>2940</v>
      </c>
      <c r="F127" s="214" t="s">
        <v>3765</v>
      </c>
      <c r="G127" s="214"/>
      <c r="H127" s="36" t="str">
        <f>CONCATENATE("               ",F127)</f>
        <v xml:space="preserve">               Schedule Review and Approve Define Phase Cost Estimate Review</v>
      </c>
      <c r="I127" s="36" t="s">
        <v>1157</v>
      </c>
      <c r="J127" s="36">
        <f>LEN(TRIM(I127))-LEN(SUBSTITUTE(TRIM(I127),",",""))+1</f>
        <v>4</v>
      </c>
      <c r="K127" s="40"/>
      <c r="L127" s="40"/>
      <c r="M127" s="40"/>
      <c r="N127" s="40">
        <v>0.02</v>
      </c>
      <c r="O127" s="40"/>
      <c r="P127" s="42"/>
      <c r="Q127" s="42"/>
      <c r="R127" s="42"/>
      <c r="S127" s="42" t="e">
        <f>#REF!*N127</f>
        <v>#REF!</v>
      </c>
      <c r="T127" s="44"/>
      <c r="U127" s="44"/>
      <c r="V127" s="44"/>
      <c r="W127" s="44" t="e">
        <f>S127*Sheet2!$C$4</f>
        <v>#REF!</v>
      </c>
      <c r="X127" s="36" t="e">
        <f t="shared" si="19"/>
        <v>#REF!</v>
      </c>
      <c r="Y127" s="36" t="e">
        <f t="shared" si="20"/>
        <v>#REF!</v>
      </c>
      <c r="Z127" s="36">
        <v>17</v>
      </c>
      <c r="AA127" s="36">
        <f t="shared" si="21"/>
        <v>0</v>
      </c>
      <c r="AB127" s="36" t="e">
        <f t="shared" ref="AB127:AB134" si="22">WORKDAY(AA127,X127)</f>
        <v>#REF!</v>
      </c>
      <c r="AC127" s="36"/>
    </row>
    <row r="128" spans="1:29" s="28" customFormat="1" ht="15" customHeight="1" outlineLevel="3" x14ac:dyDescent="0.35">
      <c r="A128" s="36">
        <f t="shared" si="14"/>
        <v>125</v>
      </c>
      <c r="B128" s="36"/>
      <c r="C128" s="36"/>
      <c r="D128" s="36"/>
      <c r="E128" s="36" t="s">
        <v>2941</v>
      </c>
      <c r="F128" s="214" t="s">
        <v>3766</v>
      </c>
      <c r="G128" s="214"/>
      <c r="H128" s="36" t="str">
        <f>CONCATENATE("               ",F128)</f>
        <v xml:space="preserve">               Conduct Review and Approve Define Phase Cost Estimate Plan Meeting</v>
      </c>
      <c r="I128" s="36" t="s">
        <v>1157</v>
      </c>
      <c r="J128" s="36">
        <f>LEN(TRIM(I128))-LEN(SUBSTITUTE(TRIM(I128),",",""))+1</f>
        <v>4</v>
      </c>
      <c r="K128" s="40"/>
      <c r="L128" s="40"/>
      <c r="M128" s="40"/>
      <c r="N128" s="40">
        <v>0.38</v>
      </c>
      <c r="O128" s="40"/>
      <c r="P128" s="42"/>
      <c r="Q128" s="42"/>
      <c r="R128" s="42"/>
      <c r="S128" s="42" t="e">
        <f>#REF!*N128</f>
        <v>#REF!</v>
      </c>
      <c r="T128" s="44"/>
      <c r="U128" s="44"/>
      <c r="V128" s="44"/>
      <c r="W128" s="44" t="e">
        <f>S128*Sheet2!$C$4</f>
        <v>#REF!</v>
      </c>
      <c r="X128" s="36" t="e">
        <f t="shared" si="19"/>
        <v>#REF!</v>
      </c>
      <c r="Y128" s="36" t="e">
        <f t="shared" si="20"/>
        <v>#REF!</v>
      </c>
      <c r="Z128" s="36">
        <v>18</v>
      </c>
      <c r="AA128" s="36">
        <f t="shared" si="21"/>
        <v>0</v>
      </c>
      <c r="AB128" s="36" t="e">
        <f t="shared" si="22"/>
        <v>#REF!</v>
      </c>
      <c r="AC128" s="36"/>
    </row>
    <row r="129" spans="1:29" s="28" customFormat="1" ht="15" customHeight="1" outlineLevel="3" x14ac:dyDescent="0.35">
      <c r="A129" s="36">
        <f t="shared" si="14"/>
        <v>126</v>
      </c>
      <c r="B129" s="36"/>
      <c r="C129" s="36"/>
      <c r="D129" s="36"/>
      <c r="E129" s="36" t="s">
        <v>2942</v>
      </c>
      <c r="F129" s="214" t="s">
        <v>3885</v>
      </c>
      <c r="G129" s="214"/>
      <c r="H129" s="36" t="str">
        <f>CONCATENATE("               ",F129)</f>
        <v xml:space="preserve">               Review and Log Define Cost Estimate Feedback</v>
      </c>
      <c r="I129" s="36" t="s">
        <v>1157</v>
      </c>
      <c r="J129" s="36">
        <f>LEN(TRIM(I129))-LEN(SUBSTITUTE(TRIM(I129),",",""))+1</f>
        <v>4</v>
      </c>
      <c r="K129" s="40"/>
      <c r="L129" s="40"/>
      <c r="M129" s="40"/>
      <c r="N129" s="40">
        <v>0.48</v>
      </c>
      <c r="O129" s="40"/>
      <c r="P129" s="42"/>
      <c r="Q129" s="42"/>
      <c r="R129" s="42"/>
      <c r="S129" s="42" t="e">
        <f>#REF!*N129</f>
        <v>#REF!</v>
      </c>
      <c r="T129" s="44"/>
      <c r="U129" s="44"/>
      <c r="V129" s="44"/>
      <c r="W129" s="44" t="e">
        <f>S129*Sheet2!$C$4</f>
        <v>#REF!</v>
      </c>
      <c r="X129" s="36" t="e">
        <f t="shared" si="19"/>
        <v>#REF!</v>
      </c>
      <c r="Y129" s="36" t="e">
        <f t="shared" si="20"/>
        <v>#REF!</v>
      </c>
      <c r="Z129" s="36">
        <v>19</v>
      </c>
      <c r="AA129" s="36">
        <f t="shared" si="21"/>
        <v>12</v>
      </c>
      <c r="AB129" s="36" t="e">
        <f t="shared" si="22"/>
        <v>#REF!</v>
      </c>
      <c r="AC129" s="36"/>
    </row>
    <row r="130" spans="1:29" s="28" customFormat="1" ht="15" customHeight="1" outlineLevel="2" x14ac:dyDescent="0.35">
      <c r="A130" s="36">
        <f t="shared" si="14"/>
        <v>127</v>
      </c>
      <c r="B130" s="36"/>
      <c r="C130" s="36"/>
      <c r="D130" s="36" t="s">
        <v>2947</v>
      </c>
      <c r="E130" s="214" t="s">
        <v>3767</v>
      </c>
      <c r="F130" s="214"/>
      <c r="G130" s="214"/>
      <c r="H130" s="36" t="str">
        <f>CONCATENATE("          ",E130)</f>
        <v xml:space="preserve">          Analyze Define Phase Cost Estimate Verification Results</v>
      </c>
      <c r="I130" s="36"/>
      <c r="J130" s="36"/>
      <c r="K130" s="40"/>
      <c r="L130" s="40"/>
      <c r="M130" s="40">
        <v>0.6</v>
      </c>
      <c r="N130" s="40">
        <f>SUM(N131:N134)</f>
        <v>1</v>
      </c>
      <c r="O130" s="40"/>
      <c r="P130" s="42"/>
      <c r="Q130" s="42"/>
      <c r="R130" s="42" t="e">
        <f>(#REF!*M130)</f>
        <v>#REF!</v>
      </c>
      <c r="S130" s="42"/>
      <c r="T130" s="44"/>
      <c r="U130" s="44"/>
      <c r="V130" s="44" t="e">
        <f>R130*Sheet2!$C$4</f>
        <v>#REF!</v>
      </c>
      <c r="W130" s="44"/>
      <c r="X130" s="36" t="e">
        <f t="shared" si="19"/>
        <v>#REF!</v>
      </c>
      <c r="Y130" s="36" t="e">
        <f t="shared" si="20"/>
        <v>#REF!</v>
      </c>
      <c r="Z130" s="36">
        <v>15</v>
      </c>
      <c r="AA130" s="36">
        <f t="shared" si="21"/>
        <v>0</v>
      </c>
      <c r="AB130" s="36" t="e">
        <f t="shared" si="22"/>
        <v>#REF!</v>
      </c>
      <c r="AC130" s="36"/>
    </row>
    <row r="131" spans="1:29" s="28" customFormat="1" ht="15" customHeight="1" outlineLevel="3" x14ac:dyDescent="0.35">
      <c r="A131" s="36">
        <f t="shared" si="14"/>
        <v>128</v>
      </c>
      <c r="B131" s="36"/>
      <c r="C131" s="36"/>
      <c r="D131" s="36"/>
      <c r="E131" s="36" t="s">
        <v>2948</v>
      </c>
      <c r="F131" s="214" t="s">
        <v>3886</v>
      </c>
      <c r="G131" s="214"/>
      <c r="H131" s="36" t="str">
        <f>CONCATENATE("               ",F131)</f>
        <v xml:space="preserve">               Resolve Define  Cost Estimate Feedback</v>
      </c>
      <c r="I131" s="36"/>
      <c r="J131" s="36">
        <f>LEN(TRIM(I131))-LEN(SUBSTITUTE(TRIM(I131),",",""))+1</f>
        <v>1</v>
      </c>
      <c r="K131" s="40"/>
      <c r="L131" s="40"/>
      <c r="M131" s="40"/>
      <c r="N131" s="40">
        <v>0.5</v>
      </c>
      <c r="O131" s="40"/>
      <c r="P131" s="42"/>
      <c r="Q131" s="42"/>
      <c r="R131" s="42"/>
      <c r="S131" s="42" t="e">
        <f>#REF!*N131</f>
        <v>#REF!</v>
      </c>
      <c r="T131" s="44"/>
      <c r="U131" s="44"/>
      <c r="V131" s="44"/>
      <c r="W131" s="44" t="e">
        <f>S131*Sheet2!$C$4</f>
        <v>#REF!</v>
      </c>
      <c r="X131" s="36" t="e">
        <f t="shared" si="19"/>
        <v>#REF!</v>
      </c>
      <c r="Y131" s="36" t="e">
        <f t="shared" si="20"/>
        <v>#REF!</v>
      </c>
      <c r="Z131" s="36"/>
      <c r="AA131" s="36">
        <f t="shared" si="21"/>
        <v>0</v>
      </c>
      <c r="AB131" s="36" t="e">
        <f t="shared" si="22"/>
        <v>#REF!</v>
      </c>
      <c r="AC131" s="36"/>
    </row>
    <row r="132" spans="1:29" s="28" customFormat="1" ht="15" customHeight="1" outlineLevel="3" x14ac:dyDescent="0.35">
      <c r="A132" s="36">
        <f t="shared" si="14"/>
        <v>129</v>
      </c>
      <c r="B132" s="36"/>
      <c r="C132" s="36"/>
      <c r="D132" s="36"/>
      <c r="E132" s="36" t="s">
        <v>3761</v>
      </c>
      <c r="F132" s="214" t="s">
        <v>3887</v>
      </c>
      <c r="G132" s="214"/>
      <c r="H132" s="36" t="str">
        <f>CONCATENATE("               ",F132)</f>
        <v xml:space="preserve">               Verify Closure of Define  Cost Estimate Feedback</v>
      </c>
      <c r="I132" s="36"/>
      <c r="J132" s="36">
        <f>LEN(TRIM(I132))-LEN(SUBSTITUTE(TRIM(I132),",",""))+1</f>
        <v>1</v>
      </c>
      <c r="K132" s="40"/>
      <c r="L132" s="40"/>
      <c r="M132" s="40"/>
      <c r="N132" s="40">
        <v>0.3</v>
      </c>
      <c r="O132" s="40"/>
      <c r="P132" s="42"/>
      <c r="Q132" s="42"/>
      <c r="R132" s="42"/>
      <c r="S132" s="42" t="e">
        <f>#REF!*N132</f>
        <v>#REF!</v>
      </c>
      <c r="T132" s="44"/>
      <c r="U132" s="44"/>
      <c r="V132" s="44"/>
      <c r="W132" s="44" t="e">
        <f>S132*Sheet2!$C$4</f>
        <v>#REF!</v>
      </c>
      <c r="X132" s="36" t="e">
        <f t="shared" si="19"/>
        <v>#REF!</v>
      </c>
      <c r="Y132" s="36" t="e">
        <f t="shared" si="20"/>
        <v>#REF!</v>
      </c>
      <c r="Z132" s="36">
        <v>22</v>
      </c>
      <c r="AA132" s="36">
        <f t="shared" si="21"/>
        <v>0</v>
      </c>
      <c r="AB132" s="36" t="e">
        <f t="shared" si="22"/>
        <v>#REF!</v>
      </c>
      <c r="AC132" s="36"/>
    </row>
    <row r="133" spans="1:29" s="28" customFormat="1" ht="15" customHeight="1" outlineLevel="3" x14ac:dyDescent="0.35">
      <c r="A133" s="36">
        <f t="shared" si="14"/>
        <v>130</v>
      </c>
      <c r="B133" s="36"/>
      <c r="C133" s="36"/>
      <c r="D133" s="36"/>
      <c r="E133" s="36" t="s">
        <v>3762</v>
      </c>
      <c r="F133" s="214" t="s">
        <v>3888</v>
      </c>
      <c r="G133" s="214"/>
      <c r="H133" s="36" t="str">
        <f>CONCATENATE("               ",F133)</f>
        <v xml:space="preserve">               Document and Communicate Define  Cost Estimate Review Results</v>
      </c>
      <c r="I133" s="36"/>
      <c r="J133" s="36">
        <f>LEN(TRIM(I133))-LEN(SUBSTITUTE(TRIM(I133),",",""))+1</f>
        <v>1</v>
      </c>
      <c r="K133" s="40"/>
      <c r="L133" s="40"/>
      <c r="M133" s="40"/>
      <c r="N133" s="40">
        <v>0.1</v>
      </c>
      <c r="O133" s="40"/>
      <c r="P133" s="42"/>
      <c r="Q133" s="42"/>
      <c r="R133" s="42"/>
      <c r="S133" s="42" t="e">
        <f>#REF!*N133</f>
        <v>#REF!</v>
      </c>
      <c r="T133" s="44"/>
      <c r="U133" s="44"/>
      <c r="V133" s="44"/>
      <c r="W133" s="44" t="e">
        <f>S133*Sheet2!$C$4</f>
        <v>#REF!</v>
      </c>
      <c r="X133" s="36" t="e">
        <f t="shared" si="19"/>
        <v>#REF!</v>
      </c>
      <c r="Y133" s="36" t="e">
        <f t="shared" si="20"/>
        <v>#REF!</v>
      </c>
      <c r="Z133" s="36">
        <v>23</v>
      </c>
      <c r="AA133" s="36">
        <f t="shared" si="21"/>
        <v>0</v>
      </c>
      <c r="AB133" s="36" t="e">
        <f t="shared" si="22"/>
        <v>#REF!</v>
      </c>
      <c r="AC133" s="36"/>
    </row>
    <row r="134" spans="1:29" s="28" customFormat="1" ht="15" customHeight="1" outlineLevel="3" x14ac:dyDescent="0.35">
      <c r="A134" s="36">
        <f t="shared" si="14"/>
        <v>131</v>
      </c>
      <c r="B134" s="36"/>
      <c r="C134" s="36"/>
      <c r="D134" s="36"/>
      <c r="E134" s="36" t="s">
        <v>3763</v>
      </c>
      <c r="F134" s="214" t="s">
        <v>3889</v>
      </c>
      <c r="G134" s="214"/>
      <c r="H134" s="36" t="str">
        <f>CONCATENATE("               ",F134)</f>
        <v xml:space="preserve">               Obtain Approval and Baseline Define  Cost Estimate</v>
      </c>
      <c r="I134" s="36"/>
      <c r="J134" s="36">
        <f>LEN(TRIM(I134))-LEN(SUBSTITUTE(TRIM(I134),",",""))+1</f>
        <v>1</v>
      </c>
      <c r="K134" s="40"/>
      <c r="L134" s="40"/>
      <c r="M134" s="40"/>
      <c r="N134" s="40">
        <v>0.1</v>
      </c>
      <c r="O134" s="40"/>
      <c r="P134" s="42"/>
      <c r="Q134" s="42"/>
      <c r="R134" s="42"/>
      <c r="S134" s="42" t="e">
        <f>#REF!*N134</f>
        <v>#REF!</v>
      </c>
      <c r="T134" s="44"/>
      <c r="U134" s="44"/>
      <c r="V134" s="44"/>
      <c r="W134" s="44" t="e">
        <f>S134*Sheet2!$C$4</f>
        <v>#REF!</v>
      </c>
      <c r="X134" s="36" t="e">
        <f t="shared" si="19"/>
        <v>#REF!</v>
      </c>
      <c r="Y134" s="36" t="e">
        <f t="shared" si="20"/>
        <v>#REF!</v>
      </c>
      <c r="Z134" s="36">
        <v>24</v>
      </c>
      <c r="AA134" s="36">
        <f t="shared" si="21"/>
        <v>17</v>
      </c>
      <c r="AB134" s="36" t="e">
        <f t="shared" si="22"/>
        <v>#REF!</v>
      </c>
      <c r="AC134" s="36"/>
    </row>
    <row r="135" spans="1:29" s="28" customFormat="1" ht="15" customHeight="1" outlineLevel="1" x14ac:dyDescent="0.35">
      <c r="A135" s="36">
        <f t="shared" si="14"/>
        <v>132</v>
      </c>
      <c r="B135" s="36"/>
      <c r="C135" s="36" t="s">
        <v>1627</v>
      </c>
      <c r="D135" s="214" t="s">
        <v>3827</v>
      </c>
      <c r="E135" s="214"/>
      <c r="F135" s="214"/>
      <c r="G135" s="214"/>
      <c r="H135" s="36"/>
      <c r="I135" s="36"/>
      <c r="J135" s="36"/>
      <c r="K135" s="40"/>
      <c r="L135" s="40">
        <v>0.1</v>
      </c>
      <c r="M135" s="40">
        <f>SUM(M136:M163)</f>
        <v>3.04</v>
      </c>
      <c r="N135" s="40"/>
      <c r="O135" s="40"/>
      <c r="P135" s="42"/>
      <c r="Q135" s="42" t="e">
        <f>(#REF!*L135)</f>
        <v>#REF!</v>
      </c>
      <c r="R135" s="42"/>
      <c r="S135" s="42"/>
      <c r="T135" s="44"/>
      <c r="U135" s="44" t="e">
        <f>Q135*Sheet2!$C$4</f>
        <v>#REF!</v>
      </c>
      <c r="V135" s="44"/>
      <c r="W135" s="44"/>
      <c r="X135" s="36" t="e">
        <f t="shared" si="19"/>
        <v>#REF!</v>
      </c>
      <c r="Y135" s="36" t="e">
        <f t="shared" si="20"/>
        <v>#REF!</v>
      </c>
      <c r="Z135" s="36">
        <v>17</v>
      </c>
      <c r="AA135" s="36">
        <f t="shared" si="21"/>
        <v>0</v>
      </c>
      <c r="AB135" s="36" t="e">
        <f t="shared" ref="AB135:AB145" si="23">(WORKDAY(AA135,Y135))</f>
        <v>#REF!</v>
      </c>
      <c r="AC135" s="36"/>
    </row>
    <row r="136" spans="1:29" s="28" customFormat="1" ht="15" customHeight="1" outlineLevel="2" x14ac:dyDescent="0.35">
      <c r="A136" s="36">
        <f t="shared" si="14"/>
        <v>133</v>
      </c>
      <c r="B136" s="36"/>
      <c r="C136" s="36"/>
      <c r="D136" s="36" t="s">
        <v>3660</v>
      </c>
      <c r="E136" s="214" t="s">
        <v>3362</v>
      </c>
      <c r="F136" s="214"/>
      <c r="G136" s="214"/>
      <c r="H136" s="36"/>
      <c r="I136" s="36" t="s">
        <v>1141</v>
      </c>
      <c r="J136" s="36">
        <f>LEN(TRIM(I136))-LEN(SUBSTITUTE(TRIM(I136),",",""))+1</f>
        <v>3</v>
      </c>
      <c r="K136" s="40"/>
      <c r="L136" s="40"/>
      <c r="M136" s="40">
        <v>0.06</v>
      </c>
      <c r="N136" s="40"/>
      <c r="O136" s="40"/>
      <c r="P136" s="42"/>
      <c r="Q136" s="42"/>
      <c r="R136" s="42" t="e">
        <f>#REF!*M136</f>
        <v>#REF!</v>
      </c>
      <c r="S136" s="42"/>
      <c r="T136" s="44"/>
      <c r="U136" s="44"/>
      <c r="V136" s="44" t="e">
        <f>R136*Sheet2!$C$4</f>
        <v>#REF!</v>
      </c>
      <c r="W136" s="44"/>
      <c r="X136" s="36" t="e">
        <f t="shared" si="19"/>
        <v>#REF!</v>
      </c>
      <c r="Y136" s="36" t="e">
        <f t="shared" si="20"/>
        <v>#REF!</v>
      </c>
      <c r="Z136" s="36">
        <v>42</v>
      </c>
      <c r="AA136" s="36">
        <f t="shared" si="21"/>
        <v>9</v>
      </c>
      <c r="AB136" s="36" t="e">
        <f t="shared" si="23"/>
        <v>#REF!</v>
      </c>
      <c r="AC136" s="36"/>
    </row>
    <row r="137" spans="1:29" s="28" customFormat="1" ht="15" customHeight="1" outlineLevel="2" x14ac:dyDescent="0.35">
      <c r="A137" s="36">
        <f t="shared" ref="A137:A200" si="24">A136+1</f>
        <v>134</v>
      </c>
      <c r="B137" s="36"/>
      <c r="C137" s="36"/>
      <c r="D137" s="36" t="s">
        <v>3661</v>
      </c>
      <c r="E137" s="214" t="s">
        <v>3890</v>
      </c>
      <c r="F137" s="214"/>
      <c r="G137" s="214"/>
      <c r="H137" s="36"/>
      <c r="I137" s="36" t="s">
        <v>1129</v>
      </c>
      <c r="J137" s="36">
        <f>LEN(TRIM(I137))-LEN(SUBSTITUTE(TRIM(I137),",",""))+1</f>
        <v>1</v>
      </c>
      <c r="K137" s="40"/>
      <c r="L137" s="40"/>
      <c r="M137" s="40">
        <v>0.06</v>
      </c>
      <c r="N137" s="40"/>
      <c r="O137" s="40"/>
      <c r="P137" s="42"/>
      <c r="Q137" s="42"/>
      <c r="R137" s="42" t="e">
        <f>#REF!*M137</f>
        <v>#REF!</v>
      </c>
      <c r="S137" s="42"/>
      <c r="T137" s="44"/>
      <c r="U137" s="44"/>
      <c r="V137" s="44" t="e">
        <f>R137*Sheet2!$C$4</f>
        <v>#REF!</v>
      </c>
      <c r="W137" s="44"/>
      <c r="X137" s="36" t="e">
        <f t="shared" si="19"/>
        <v>#REF!</v>
      </c>
      <c r="Y137" s="36" t="e">
        <f t="shared" si="20"/>
        <v>#REF!</v>
      </c>
      <c r="Z137" s="36">
        <v>42</v>
      </c>
      <c r="AA137" s="36">
        <f t="shared" si="21"/>
        <v>9</v>
      </c>
      <c r="AB137" s="36" t="e">
        <f t="shared" si="23"/>
        <v>#REF!</v>
      </c>
      <c r="AC137" s="36"/>
    </row>
    <row r="138" spans="1:29" s="28" customFormat="1" ht="15" customHeight="1" outlineLevel="2" x14ac:dyDescent="0.35">
      <c r="A138" s="36">
        <f t="shared" si="24"/>
        <v>135</v>
      </c>
      <c r="B138" s="36"/>
      <c r="C138" s="36"/>
      <c r="D138" s="36" t="s">
        <v>3776</v>
      </c>
      <c r="E138" s="214" t="s">
        <v>3361</v>
      </c>
      <c r="F138" s="214"/>
      <c r="G138" s="214"/>
      <c r="H138" s="36"/>
      <c r="I138" s="36"/>
      <c r="J138" s="36">
        <f>LEN(TRIM(I138))-LEN(SUBSTITUTE(TRIM(I138),",",""))+1</f>
        <v>1</v>
      </c>
      <c r="K138" s="40"/>
      <c r="L138" s="40"/>
      <c r="M138" s="40">
        <v>0.04</v>
      </c>
      <c r="N138" s="40"/>
      <c r="O138" s="40"/>
      <c r="P138" s="42"/>
      <c r="Q138" s="42"/>
      <c r="R138" s="42" t="e">
        <f>#REF!*M138</f>
        <v>#REF!</v>
      </c>
      <c r="S138" s="42"/>
      <c r="T138" s="44"/>
      <c r="U138" s="44"/>
      <c r="V138" s="44" t="e">
        <f>R138*Sheet2!$C$4</f>
        <v>#REF!</v>
      </c>
      <c r="W138" s="44"/>
      <c r="X138" s="36" t="e">
        <f t="shared" si="19"/>
        <v>#REF!</v>
      </c>
      <c r="Y138" s="36" t="e">
        <f t="shared" si="20"/>
        <v>#REF!</v>
      </c>
      <c r="Z138" s="36">
        <v>42</v>
      </c>
      <c r="AA138" s="36">
        <f t="shared" si="21"/>
        <v>9</v>
      </c>
      <c r="AB138" s="36" t="e">
        <f t="shared" si="23"/>
        <v>#REF!</v>
      </c>
      <c r="AC138" s="36"/>
    </row>
    <row r="139" spans="1:29" s="28" customFormat="1" ht="15" customHeight="1" outlineLevel="1" x14ac:dyDescent="0.35">
      <c r="A139" s="36">
        <f t="shared" si="24"/>
        <v>136</v>
      </c>
      <c r="B139" s="36"/>
      <c r="C139" s="36" t="s">
        <v>1629</v>
      </c>
      <c r="D139" s="214" t="s">
        <v>3904</v>
      </c>
      <c r="E139" s="214"/>
      <c r="F139" s="214"/>
      <c r="G139" s="214"/>
      <c r="H139" s="36"/>
      <c r="I139" s="36"/>
      <c r="J139" s="36"/>
      <c r="K139" s="40"/>
      <c r="L139" s="40">
        <v>0.05</v>
      </c>
      <c r="M139" s="40">
        <f>SUM(M140:M151)</f>
        <v>1.0000000000000002</v>
      </c>
      <c r="N139" s="40"/>
      <c r="O139" s="40"/>
      <c r="P139" s="42"/>
      <c r="Q139" s="42" t="e">
        <f>(#REF!*L139)</f>
        <v>#REF!</v>
      </c>
      <c r="R139" s="42"/>
      <c r="S139" s="42"/>
      <c r="T139" s="44"/>
      <c r="U139" s="44" t="e">
        <f>Q139*Sheet2!$C$4</f>
        <v>#REF!</v>
      </c>
      <c r="V139" s="44"/>
      <c r="W139" s="44"/>
      <c r="X139" s="36" t="e">
        <f t="shared" si="19"/>
        <v>#REF!</v>
      </c>
      <c r="Y139" s="36" t="e">
        <f t="shared" si="20"/>
        <v>#REF!</v>
      </c>
      <c r="Z139" s="36">
        <v>10</v>
      </c>
      <c r="AA139" s="36">
        <f t="shared" si="21"/>
        <v>0</v>
      </c>
      <c r="AB139" s="36" t="e">
        <f t="shared" si="23"/>
        <v>#REF!</v>
      </c>
      <c r="AC139" s="36"/>
    </row>
    <row r="140" spans="1:29" s="28" customFormat="1" ht="15" customHeight="1" outlineLevel="2" x14ac:dyDescent="0.35">
      <c r="A140" s="36">
        <f t="shared" si="24"/>
        <v>137</v>
      </c>
      <c r="B140" s="36"/>
      <c r="C140" s="36"/>
      <c r="D140" s="36" t="s">
        <v>3760</v>
      </c>
      <c r="E140" s="214" t="s">
        <v>3891</v>
      </c>
      <c r="F140" s="214"/>
      <c r="G140" s="214"/>
      <c r="H140" s="36"/>
      <c r="I140" s="36" t="s">
        <v>1145</v>
      </c>
      <c r="J140" s="36">
        <f t="shared" ref="J140:J145" si="25">LEN(TRIM(I140))-LEN(SUBSTITUTE(TRIM(I140),",",""))+1</f>
        <v>3</v>
      </c>
      <c r="K140" s="40"/>
      <c r="L140" s="40"/>
      <c r="M140" s="40">
        <v>0.05</v>
      </c>
      <c r="N140" s="40"/>
      <c r="O140" s="40"/>
      <c r="P140" s="42"/>
      <c r="Q140" s="42"/>
      <c r="R140" s="42" t="e">
        <f>#REF!*M140</f>
        <v>#REF!</v>
      </c>
      <c r="S140" s="42"/>
      <c r="T140" s="44"/>
      <c r="U140" s="44"/>
      <c r="V140" s="44" t="e">
        <f>R140*Sheet2!$C$4</f>
        <v>#REF!</v>
      </c>
      <c r="W140" s="44"/>
      <c r="X140" s="36" t="e">
        <f t="shared" si="19"/>
        <v>#REF!</v>
      </c>
      <c r="Y140" s="36" t="e">
        <f t="shared" si="20"/>
        <v>#REF!</v>
      </c>
      <c r="Z140" s="36">
        <v>10</v>
      </c>
      <c r="AA140" s="36">
        <f t="shared" si="21"/>
        <v>0</v>
      </c>
      <c r="AB140" s="36" t="e">
        <f t="shared" si="23"/>
        <v>#REF!</v>
      </c>
      <c r="AC140" s="36"/>
    </row>
    <row r="141" spans="1:29" s="28" customFormat="1" ht="15" customHeight="1" outlineLevel="2" x14ac:dyDescent="0.35">
      <c r="A141" s="36">
        <f t="shared" si="24"/>
        <v>138</v>
      </c>
      <c r="B141" s="36"/>
      <c r="C141" s="36"/>
      <c r="D141" s="36" t="s">
        <v>2983</v>
      </c>
      <c r="E141" s="214" t="s">
        <v>3370</v>
      </c>
      <c r="F141" s="214"/>
      <c r="G141" s="214"/>
      <c r="H141" s="36"/>
      <c r="I141" s="36" t="s">
        <v>1129</v>
      </c>
      <c r="J141" s="36">
        <f t="shared" si="25"/>
        <v>1</v>
      </c>
      <c r="K141" s="40"/>
      <c r="L141" s="40"/>
      <c r="M141" s="40">
        <v>0.01</v>
      </c>
      <c r="N141" s="40"/>
      <c r="O141" s="40"/>
      <c r="P141" s="42"/>
      <c r="Q141" s="42"/>
      <c r="R141" s="42" t="e">
        <f>#REF!*M141</f>
        <v>#REF!</v>
      </c>
      <c r="S141" s="42"/>
      <c r="T141" s="44"/>
      <c r="U141" s="44"/>
      <c r="V141" s="44" t="e">
        <f>R141*Sheet2!$C$4</f>
        <v>#REF!</v>
      </c>
      <c r="W141" s="44"/>
      <c r="X141" s="36" t="e">
        <f t="shared" si="19"/>
        <v>#REF!</v>
      </c>
      <c r="Y141" s="36" t="e">
        <f t="shared" si="20"/>
        <v>#REF!</v>
      </c>
      <c r="Z141" s="36">
        <v>10</v>
      </c>
      <c r="AA141" s="36">
        <f t="shared" si="21"/>
        <v>0</v>
      </c>
      <c r="AB141" s="36" t="e">
        <f t="shared" si="23"/>
        <v>#REF!</v>
      </c>
      <c r="AC141" s="36"/>
    </row>
    <row r="142" spans="1:29" s="28" customFormat="1" ht="15" customHeight="1" outlineLevel="2" x14ac:dyDescent="0.35">
      <c r="A142" s="36">
        <f t="shared" si="24"/>
        <v>139</v>
      </c>
      <c r="B142" s="36"/>
      <c r="C142" s="36"/>
      <c r="D142" s="36" t="s">
        <v>2984</v>
      </c>
      <c r="E142" s="214" t="s">
        <v>3592</v>
      </c>
      <c r="F142" s="214"/>
      <c r="G142" s="214"/>
      <c r="H142" s="36"/>
      <c r="I142" s="36" t="s">
        <v>1129</v>
      </c>
      <c r="J142" s="36">
        <f t="shared" si="25"/>
        <v>1</v>
      </c>
      <c r="K142" s="40"/>
      <c r="L142" s="40"/>
      <c r="M142" s="40">
        <v>0.05</v>
      </c>
      <c r="N142" s="40"/>
      <c r="O142" s="40"/>
      <c r="P142" s="42"/>
      <c r="Q142" s="42"/>
      <c r="R142" s="42" t="e">
        <f>#REF!*M142</f>
        <v>#REF!</v>
      </c>
      <c r="S142" s="42"/>
      <c r="T142" s="44"/>
      <c r="U142" s="44"/>
      <c r="V142" s="44" t="e">
        <f>R142*Sheet2!$C$4</f>
        <v>#REF!</v>
      </c>
      <c r="W142" s="44"/>
      <c r="X142" s="36" t="e">
        <f t="shared" si="19"/>
        <v>#REF!</v>
      </c>
      <c r="Y142" s="36" t="e">
        <f t="shared" si="20"/>
        <v>#REF!</v>
      </c>
      <c r="Z142" s="36">
        <v>10</v>
      </c>
      <c r="AA142" s="36">
        <f t="shared" si="21"/>
        <v>0</v>
      </c>
      <c r="AB142" s="36" t="e">
        <f t="shared" si="23"/>
        <v>#REF!</v>
      </c>
      <c r="AC142" s="36"/>
    </row>
    <row r="143" spans="1:29" s="28" customFormat="1" ht="15" customHeight="1" outlineLevel="2" x14ac:dyDescent="0.35">
      <c r="A143" s="36">
        <f t="shared" si="24"/>
        <v>140</v>
      </c>
      <c r="B143" s="36"/>
      <c r="C143" s="36"/>
      <c r="D143" s="36" t="s">
        <v>2985</v>
      </c>
      <c r="E143" s="214" t="s">
        <v>3905</v>
      </c>
      <c r="F143" s="214"/>
      <c r="G143" s="214"/>
      <c r="H143" s="36"/>
      <c r="I143" s="36" t="s">
        <v>3728</v>
      </c>
      <c r="J143" s="36">
        <f t="shared" si="25"/>
        <v>1</v>
      </c>
      <c r="K143" s="40"/>
      <c r="L143" s="40"/>
      <c r="M143" s="40">
        <v>0.05</v>
      </c>
      <c r="N143" s="40"/>
      <c r="O143" s="40"/>
      <c r="P143" s="42"/>
      <c r="Q143" s="42"/>
      <c r="R143" s="42" t="e">
        <f>#REF!*M143</f>
        <v>#REF!</v>
      </c>
      <c r="S143" s="42"/>
      <c r="T143" s="44"/>
      <c r="U143" s="44"/>
      <c r="V143" s="44" t="e">
        <f>R143*Sheet2!$C$4</f>
        <v>#REF!</v>
      </c>
      <c r="W143" s="44"/>
      <c r="X143" s="36" t="e">
        <f t="shared" si="19"/>
        <v>#REF!</v>
      </c>
      <c r="Y143" s="36" t="e">
        <f t="shared" si="20"/>
        <v>#REF!</v>
      </c>
      <c r="Z143" s="36">
        <v>10</v>
      </c>
      <c r="AA143" s="36">
        <f t="shared" si="21"/>
        <v>0</v>
      </c>
      <c r="AB143" s="36" t="e">
        <f t="shared" si="23"/>
        <v>#REF!</v>
      </c>
      <c r="AC143" s="36"/>
    </row>
    <row r="144" spans="1:29" s="28" customFormat="1" ht="15" customHeight="1" outlineLevel="2" x14ac:dyDescent="0.35">
      <c r="A144" s="36">
        <f t="shared" si="24"/>
        <v>141</v>
      </c>
      <c r="B144" s="36"/>
      <c r="C144" s="36"/>
      <c r="D144" s="36" t="s">
        <v>2986</v>
      </c>
      <c r="E144" s="214" t="s">
        <v>3906</v>
      </c>
      <c r="F144" s="214"/>
      <c r="G144" s="214"/>
      <c r="H144" s="36"/>
      <c r="I144" s="36" t="s">
        <v>3729</v>
      </c>
      <c r="J144" s="36">
        <f t="shared" si="25"/>
        <v>1</v>
      </c>
      <c r="K144" s="40"/>
      <c r="L144" s="40"/>
      <c r="M144" s="40">
        <v>0.14000000000000001</v>
      </c>
      <c r="N144" s="40"/>
      <c r="O144" s="40"/>
      <c r="P144" s="42"/>
      <c r="Q144" s="42"/>
      <c r="R144" s="42" t="e">
        <f>#REF!*M144</f>
        <v>#REF!</v>
      </c>
      <c r="S144" s="42"/>
      <c r="T144" s="44"/>
      <c r="U144" s="44"/>
      <c r="V144" s="44" t="e">
        <f>R144*Sheet2!$C$4</f>
        <v>#REF!</v>
      </c>
      <c r="W144" s="44"/>
      <c r="X144" s="36" t="e">
        <f t="shared" si="19"/>
        <v>#REF!</v>
      </c>
      <c r="Y144" s="36" t="e">
        <f t="shared" si="20"/>
        <v>#REF!</v>
      </c>
      <c r="Z144" s="36">
        <v>10</v>
      </c>
      <c r="AA144" s="36">
        <f t="shared" si="21"/>
        <v>0</v>
      </c>
      <c r="AB144" s="36" t="e">
        <f t="shared" si="23"/>
        <v>#REF!</v>
      </c>
      <c r="AC144" s="36"/>
    </row>
    <row r="145" spans="1:29" s="28" customFormat="1" ht="15" customHeight="1" outlineLevel="2" x14ac:dyDescent="0.35">
      <c r="A145" s="36">
        <f t="shared" si="24"/>
        <v>142</v>
      </c>
      <c r="B145" s="36"/>
      <c r="C145" s="36"/>
      <c r="D145" s="36" t="s">
        <v>2987</v>
      </c>
      <c r="E145" s="214" t="s">
        <v>3593</v>
      </c>
      <c r="F145" s="214"/>
      <c r="G145" s="214"/>
      <c r="H145" s="36"/>
      <c r="I145" s="36" t="s">
        <v>1149</v>
      </c>
      <c r="J145" s="36">
        <f t="shared" si="25"/>
        <v>1</v>
      </c>
      <c r="K145" s="40"/>
      <c r="L145" s="40"/>
      <c r="M145" s="40">
        <v>0.45</v>
      </c>
      <c r="N145" s="40"/>
      <c r="O145" s="40"/>
      <c r="P145" s="42"/>
      <c r="Q145" s="42"/>
      <c r="R145" s="42" t="e">
        <f>#REF!*M145</f>
        <v>#REF!</v>
      </c>
      <c r="S145" s="42"/>
      <c r="T145" s="44"/>
      <c r="U145" s="44"/>
      <c r="V145" s="44" t="e">
        <f>R145*Sheet2!$C$4</f>
        <v>#REF!</v>
      </c>
      <c r="W145" s="44"/>
      <c r="X145" s="36" t="e">
        <f t="shared" si="19"/>
        <v>#REF!</v>
      </c>
      <c r="Y145" s="36" t="e">
        <f t="shared" si="20"/>
        <v>#REF!</v>
      </c>
      <c r="Z145" s="36">
        <v>56</v>
      </c>
      <c r="AA145" s="36">
        <f t="shared" si="21"/>
        <v>23</v>
      </c>
      <c r="AB145" s="36" t="e">
        <f t="shared" si="23"/>
        <v>#REF!</v>
      </c>
      <c r="AC145" s="36"/>
    </row>
    <row r="146" spans="1:29" s="28" customFormat="1" ht="15" customHeight="1" outlineLevel="2" x14ac:dyDescent="0.35">
      <c r="A146" s="36">
        <f t="shared" si="24"/>
        <v>143</v>
      </c>
      <c r="B146" s="36"/>
      <c r="C146" s="36"/>
      <c r="D146" s="36"/>
      <c r="E146" s="214" t="s">
        <v>3901</v>
      </c>
      <c r="F146" s="214"/>
      <c r="G146" s="214"/>
      <c r="H146" s="36"/>
      <c r="I146" s="36"/>
      <c r="J146" s="36"/>
      <c r="K146" s="40"/>
      <c r="L146" s="40"/>
      <c r="M146" s="40"/>
      <c r="N146" s="40"/>
      <c r="O146" s="40"/>
      <c r="P146" s="42"/>
      <c r="Q146" s="42"/>
      <c r="R146" s="42"/>
      <c r="S146" s="42"/>
      <c r="T146" s="44"/>
      <c r="U146" s="44"/>
      <c r="V146" s="44"/>
      <c r="W146" s="44"/>
      <c r="X146" s="36"/>
      <c r="Y146" s="36"/>
      <c r="Z146" s="36"/>
      <c r="AA146" s="36"/>
      <c r="AB146" s="36"/>
      <c r="AC146" s="36"/>
    </row>
    <row r="147" spans="1:29" s="28" customFormat="1" ht="15" customHeight="1" outlineLevel="2" x14ac:dyDescent="0.35">
      <c r="A147" s="36">
        <f t="shared" si="24"/>
        <v>144</v>
      </c>
      <c r="B147" s="36"/>
      <c r="C147" s="36"/>
      <c r="D147" s="36" t="s">
        <v>2988</v>
      </c>
      <c r="E147" s="214" t="s">
        <v>3374</v>
      </c>
      <c r="F147" s="214"/>
      <c r="G147" s="214"/>
      <c r="H147" s="36"/>
      <c r="I147" s="36" t="s">
        <v>1149</v>
      </c>
      <c r="J147" s="36">
        <f>LEN(TRIM(I147))-LEN(SUBSTITUTE(TRIM(I147),",",""))+1</f>
        <v>1</v>
      </c>
      <c r="K147" s="40"/>
      <c r="L147" s="40"/>
      <c r="M147" s="40">
        <v>0.05</v>
      </c>
      <c r="N147" s="40"/>
      <c r="O147" s="40"/>
      <c r="P147" s="42"/>
      <c r="Q147" s="42"/>
      <c r="R147" s="42" t="e">
        <f>#REF!*M147</f>
        <v>#REF!</v>
      </c>
      <c r="S147" s="42"/>
      <c r="T147" s="44"/>
      <c r="U147" s="44"/>
      <c r="V147" s="44" t="e">
        <f>R147*Sheet2!$C$4</f>
        <v>#REF!</v>
      </c>
      <c r="W147" s="44"/>
      <c r="X147" s="36" t="e">
        <f>IF(ISBLANK(P147),IF(ISBLANK(Q147),IF(ISBLANK(R147),IF(ISBLANK(S147),"Error",S147),R147),Q147),P147)/6</f>
        <v>#REF!</v>
      </c>
      <c r="Y147" s="36" t="e">
        <f t="shared" ref="Y147:Y152" si="26">ROUNDUP(X147,1)</f>
        <v>#REF!</v>
      </c>
      <c r="Z147" s="36">
        <v>57</v>
      </c>
      <c r="AA147" s="36">
        <f t="shared" ref="AA147:AA154" si="27">IF(ISBLANK(Z147),,WORKDAY(VLOOKUP(Z147,$A$2:$AB$876,26),0))</f>
        <v>24</v>
      </c>
      <c r="AB147" s="36" t="e">
        <f t="shared" ref="AB147:AB153" si="28">(WORKDAY(AA147,Y147))</f>
        <v>#REF!</v>
      </c>
      <c r="AC147" s="36"/>
    </row>
    <row r="148" spans="1:29" s="28" customFormat="1" ht="15" customHeight="1" outlineLevel="2" x14ac:dyDescent="0.35">
      <c r="A148" s="36">
        <f t="shared" si="24"/>
        <v>145</v>
      </c>
      <c r="B148" s="36"/>
      <c r="C148" s="36"/>
      <c r="D148" s="36" t="s">
        <v>2989</v>
      </c>
      <c r="E148" s="214" t="s">
        <v>3907</v>
      </c>
      <c r="F148" s="214"/>
      <c r="G148" s="214"/>
      <c r="H148" s="36"/>
      <c r="I148" s="36" t="s">
        <v>1129</v>
      </c>
      <c r="J148" s="36">
        <f>LEN(TRIM(I148))-LEN(SUBSTITUTE(TRIM(I148),",",""))+1</f>
        <v>1</v>
      </c>
      <c r="K148" s="40"/>
      <c r="L148" s="40"/>
      <c r="M148" s="40">
        <v>0.05</v>
      </c>
      <c r="N148" s="40"/>
      <c r="O148" s="40"/>
      <c r="P148" s="42"/>
      <c r="Q148" s="42"/>
      <c r="R148" s="42" t="e">
        <f>#REF!*M148</f>
        <v>#REF!</v>
      </c>
      <c r="S148" s="42"/>
      <c r="T148" s="44"/>
      <c r="U148" s="44"/>
      <c r="V148" s="44" t="e">
        <f>R148*Sheet2!$C$4</f>
        <v>#REF!</v>
      </c>
      <c r="W148" s="44"/>
      <c r="X148" s="36" t="e">
        <f>IF(ISBLANK(P148),IF(ISBLANK(Q148),IF(ISBLANK(R148),IF(ISBLANK(S148),"Error",S148),R148),Q148),P148)/6</f>
        <v>#REF!</v>
      </c>
      <c r="Y148" s="36" t="e">
        <f t="shared" si="26"/>
        <v>#REF!</v>
      </c>
      <c r="Z148" s="36">
        <v>58</v>
      </c>
      <c r="AA148" s="36">
        <f t="shared" si="27"/>
        <v>0</v>
      </c>
      <c r="AB148" s="36" t="e">
        <f t="shared" si="28"/>
        <v>#REF!</v>
      </c>
      <c r="AC148" s="36"/>
    </row>
    <row r="149" spans="1:29" s="28" customFormat="1" ht="15" customHeight="1" outlineLevel="2" x14ac:dyDescent="0.35">
      <c r="A149" s="36">
        <f t="shared" si="24"/>
        <v>146</v>
      </c>
      <c r="B149" s="36"/>
      <c r="C149" s="36"/>
      <c r="D149" s="36" t="s">
        <v>2990</v>
      </c>
      <c r="E149" s="214" t="s">
        <v>3375</v>
      </c>
      <c r="F149" s="214"/>
      <c r="G149" s="214"/>
      <c r="H149" s="36"/>
      <c r="I149" s="36" t="s">
        <v>3730</v>
      </c>
      <c r="J149" s="36">
        <f>LEN(TRIM(I149))-LEN(SUBSTITUTE(TRIM(I149),",",""))+1</f>
        <v>10</v>
      </c>
      <c r="K149" s="40"/>
      <c r="L149" s="40"/>
      <c r="M149" s="40">
        <v>0.05</v>
      </c>
      <c r="N149" s="40"/>
      <c r="O149" s="40"/>
      <c r="P149" s="42"/>
      <c r="Q149" s="42"/>
      <c r="R149" s="42" t="e">
        <f>#REF!*M149</f>
        <v>#REF!</v>
      </c>
      <c r="S149" s="42"/>
      <c r="T149" s="44"/>
      <c r="U149" s="44"/>
      <c r="V149" s="44" t="e">
        <f>R149*Sheet2!$C$4</f>
        <v>#REF!</v>
      </c>
      <c r="W149" s="44"/>
      <c r="X149" s="36" t="e">
        <f>IF(ISBLANK(P149),IF(ISBLANK(Q149),IF(ISBLANK(R149),IF(ISBLANK(S149),"Error",S149),R149),Q149),P149)/6</f>
        <v>#REF!</v>
      </c>
      <c r="Y149" s="36" t="e">
        <f t="shared" si="26"/>
        <v>#REF!</v>
      </c>
      <c r="Z149" s="36">
        <v>59</v>
      </c>
      <c r="AA149" s="36">
        <f t="shared" si="27"/>
        <v>0</v>
      </c>
      <c r="AB149" s="36" t="e">
        <f t="shared" si="28"/>
        <v>#REF!</v>
      </c>
      <c r="AC149" s="36"/>
    </row>
    <row r="150" spans="1:29" s="28" customFormat="1" ht="15" customHeight="1" outlineLevel="2" x14ac:dyDescent="0.35">
      <c r="A150" s="36">
        <f t="shared" si="24"/>
        <v>147</v>
      </c>
      <c r="B150" s="36"/>
      <c r="C150" s="36"/>
      <c r="D150" s="36" t="s">
        <v>3813</v>
      </c>
      <c r="E150" s="214" t="s">
        <v>3376</v>
      </c>
      <c r="F150" s="214"/>
      <c r="G150" s="214"/>
      <c r="H150" s="36"/>
      <c r="I150" s="36" t="s">
        <v>1152</v>
      </c>
      <c r="J150" s="36">
        <f>LEN(TRIM(I150))-LEN(SUBSTITUTE(TRIM(I150),",",""))+1</f>
        <v>3</v>
      </c>
      <c r="K150" s="40"/>
      <c r="L150" s="40"/>
      <c r="M150" s="40">
        <v>0.05</v>
      </c>
      <c r="N150" s="40"/>
      <c r="O150" s="40"/>
      <c r="P150" s="42"/>
      <c r="Q150" s="42"/>
      <c r="R150" s="42" t="e">
        <f>#REF!*M150</f>
        <v>#REF!</v>
      </c>
      <c r="S150" s="42"/>
      <c r="T150" s="44"/>
      <c r="U150" s="44"/>
      <c r="V150" s="44" t="e">
        <f>R150*Sheet2!$C$4</f>
        <v>#REF!</v>
      </c>
      <c r="W150" s="44"/>
      <c r="X150" s="36" t="e">
        <f>IF(ISBLANK(P150),IF(ISBLANK(Q150),IF(ISBLANK(R150),IF(ISBLANK(S150),"Error",S150),R150),Q150),P150)/6</f>
        <v>#REF!</v>
      </c>
      <c r="Y150" s="36" t="e">
        <f t="shared" si="26"/>
        <v>#REF!</v>
      </c>
      <c r="Z150" s="36">
        <v>60</v>
      </c>
      <c r="AA150" s="36">
        <f t="shared" si="27"/>
        <v>0</v>
      </c>
      <c r="AB150" s="36" t="e">
        <f t="shared" si="28"/>
        <v>#REF!</v>
      </c>
      <c r="AC150" s="36"/>
    </row>
    <row r="151" spans="1:29" s="28" customFormat="1" ht="15" customHeight="1" outlineLevel="2" x14ac:dyDescent="0.35">
      <c r="A151" s="36">
        <f t="shared" si="24"/>
        <v>148</v>
      </c>
      <c r="B151" s="36"/>
      <c r="C151" s="36"/>
      <c r="D151" s="36" t="s">
        <v>3814</v>
      </c>
      <c r="E151" s="214" t="s">
        <v>3377</v>
      </c>
      <c r="F151" s="214"/>
      <c r="G151" s="214"/>
      <c r="H151" s="36"/>
      <c r="I151" s="36" t="s">
        <v>1153</v>
      </c>
      <c r="J151" s="36">
        <f>LEN(TRIM(I151))-LEN(SUBSTITUTE(TRIM(I151),",",""))+1</f>
        <v>4</v>
      </c>
      <c r="K151" s="40"/>
      <c r="L151" s="40"/>
      <c r="M151" s="40">
        <v>0.05</v>
      </c>
      <c r="N151" s="40"/>
      <c r="O151" s="40"/>
      <c r="P151" s="42"/>
      <c r="Q151" s="42"/>
      <c r="R151" s="42" t="e">
        <f>#REF!*M151</f>
        <v>#REF!</v>
      </c>
      <c r="S151" s="42"/>
      <c r="T151" s="44"/>
      <c r="U151" s="44"/>
      <c r="V151" s="44" t="e">
        <f>R151*Sheet2!$C$4</f>
        <v>#REF!</v>
      </c>
      <c r="W151" s="44"/>
      <c r="X151" s="36" t="e">
        <f>IF(ISBLANK(P151),IF(ISBLANK(Q151),IF(ISBLANK(R151),IF(ISBLANK(S151),"Error",S151),R151),Q151),P151)/6</f>
        <v>#REF!</v>
      </c>
      <c r="Y151" s="36" t="e">
        <f t="shared" si="26"/>
        <v>#REF!</v>
      </c>
      <c r="Z151" s="36">
        <v>61</v>
      </c>
      <c r="AA151" s="36">
        <f t="shared" si="27"/>
        <v>0</v>
      </c>
      <c r="AB151" s="36" t="e">
        <f t="shared" si="28"/>
        <v>#REF!</v>
      </c>
      <c r="AC151" s="36"/>
    </row>
    <row r="152" spans="1:29" s="28" customFormat="1" ht="15" customHeight="1" outlineLevel="1" x14ac:dyDescent="0.35">
      <c r="A152" s="36">
        <f t="shared" si="24"/>
        <v>149</v>
      </c>
      <c r="B152" s="36"/>
      <c r="C152" s="36" t="s">
        <v>2203</v>
      </c>
      <c r="D152" s="214" t="s">
        <v>3993</v>
      </c>
      <c r="E152" s="214"/>
      <c r="F152" s="214"/>
      <c r="G152" s="214"/>
      <c r="H152" s="36"/>
      <c r="I152" s="36"/>
      <c r="J152" s="36"/>
      <c r="K152" s="40"/>
      <c r="L152" s="40"/>
      <c r="M152" s="40"/>
      <c r="N152" s="40"/>
      <c r="O152" s="40"/>
      <c r="P152" s="42"/>
      <c r="Q152" s="42" t="e">
        <f>(#REF!*Sheet1!#REF!)</f>
        <v>#REF!</v>
      </c>
      <c r="R152" s="42"/>
      <c r="S152" s="42"/>
      <c r="T152" s="44"/>
      <c r="U152" s="44">
        <f>T66*L152</f>
        <v>0</v>
      </c>
      <c r="V152" s="44"/>
      <c r="W152" s="44"/>
      <c r="X152" s="36" t="e">
        <f>P66*Sheet1!#REF!</f>
        <v>#REF!</v>
      </c>
      <c r="Y152" s="36" t="e">
        <f t="shared" si="26"/>
        <v>#REF!</v>
      </c>
      <c r="Z152" s="36"/>
      <c r="AA152" s="36">
        <f t="shared" si="27"/>
        <v>0</v>
      </c>
      <c r="AB152" s="36" t="e">
        <f t="shared" si="28"/>
        <v>#REF!</v>
      </c>
      <c r="AC152" s="36"/>
    </row>
    <row r="153" spans="1:29" s="28" customFormat="1" ht="15" customHeight="1" x14ac:dyDescent="0.35">
      <c r="A153" s="36">
        <f t="shared" si="24"/>
        <v>150</v>
      </c>
      <c r="B153" s="36"/>
      <c r="C153" s="36" t="s">
        <v>3665</v>
      </c>
      <c r="D153" s="214" t="s">
        <v>3990</v>
      </c>
      <c r="E153" s="214"/>
      <c r="F153" s="214"/>
      <c r="G153" s="214"/>
      <c r="H153" s="214"/>
      <c r="I153" s="214"/>
      <c r="J153" s="214"/>
      <c r="K153" s="214"/>
      <c r="L153" s="214"/>
      <c r="M153" s="214"/>
      <c r="N153" s="214"/>
      <c r="O153" s="214"/>
      <c r="P153" s="214"/>
      <c r="Q153" s="214"/>
      <c r="R153" s="214"/>
      <c r="S153" s="214"/>
      <c r="T153" s="214"/>
      <c r="U153" s="214"/>
      <c r="V153" s="214"/>
      <c r="W153" s="214"/>
      <c r="X153" s="214"/>
      <c r="Y153" s="214"/>
      <c r="Z153" s="214"/>
      <c r="AA153" s="36">
        <f t="shared" si="27"/>
        <v>0</v>
      </c>
      <c r="AB153" s="36">
        <f t="shared" si="28"/>
        <v>0</v>
      </c>
      <c r="AC153" s="36"/>
    </row>
    <row r="154" spans="1:29" s="29" customFormat="1" ht="15" customHeight="1" x14ac:dyDescent="0.35">
      <c r="A154" s="37">
        <f t="shared" si="24"/>
        <v>151</v>
      </c>
      <c r="B154" s="37">
        <v>1.4</v>
      </c>
      <c r="C154" s="215" t="s">
        <v>3865</v>
      </c>
      <c r="D154" s="215"/>
      <c r="E154" s="215"/>
      <c r="F154" s="215"/>
      <c r="G154" s="215"/>
      <c r="H154" s="37"/>
      <c r="I154" s="37"/>
      <c r="J154" s="37"/>
      <c r="K154" s="46">
        <f>IF(Sheet2!$C$5="COTS/SaaS",Sheet1!$D4,Sheet1!$C4)</f>
        <v>0.05</v>
      </c>
      <c r="L154" s="40">
        <f>SUM(L168:L179)</f>
        <v>0.11000000000000001</v>
      </c>
      <c r="M154" s="40"/>
      <c r="N154" s="40"/>
      <c r="O154" s="40"/>
      <c r="P154" s="42">
        <f>((Sheet2!$C$2*40)*K154)</f>
        <v>78</v>
      </c>
      <c r="Q154" s="42"/>
      <c r="R154" s="42"/>
      <c r="S154" s="42"/>
      <c r="T154" s="44">
        <f>P154*Sheet2!$C$4</f>
        <v>7800</v>
      </c>
      <c r="U154" s="44"/>
      <c r="V154" s="44"/>
      <c r="W154" s="44"/>
      <c r="X154" s="37">
        <f>IF(ISBLANK(P154),IF(ISBLANK(Q154),IF(ISBLANK(R154),IF(ISBLANK(S154),"Error",S154),R154),Q154),P154)/6</f>
        <v>13</v>
      </c>
      <c r="Y154" s="37">
        <f>ROUNDUP(X154,1)</f>
        <v>13</v>
      </c>
      <c r="Z154" s="37">
        <v>51</v>
      </c>
      <c r="AA154" s="37">
        <f t="shared" si="27"/>
        <v>18</v>
      </c>
      <c r="AB154" s="37">
        <f>WORKDAY(AA154,X154)</f>
        <v>37</v>
      </c>
      <c r="AC154" s="37"/>
    </row>
    <row r="155" spans="1:29" s="29" customFormat="1" ht="15" customHeight="1" outlineLevel="1" x14ac:dyDescent="0.35">
      <c r="A155" s="37">
        <f t="shared" si="24"/>
        <v>152</v>
      </c>
      <c r="B155" s="37"/>
      <c r="C155" s="37" t="s">
        <v>127</v>
      </c>
      <c r="D155" s="215" t="s">
        <v>3899</v>
      </c>
      <c r="E155" s="215"/>
      <c r="F155" s="215"/>
      <c r="G155" s="215"/>
      <c r="H155" s="37"/>
      <c r="I155" s="37"/>
      <c r="J155" s="37"/>
      <c r="K155" s="40"/>
      <c r="L155" s="40"/>
      <c r="M155" s="40"/>
      <c r="N155" s="40"/>
      <c r="O155" s="40"/>
      <c r="P155" s="42"/>
      <c r="Q155" s="42"/>
      <c r="R155" s="42"/>
      <c r="S155" s="42"/>
      <c r="T155" s="44"/>
      <c r="U155" s="44"/>
      <c r="V155" s="44"/>
      <c r="W155" s="44"/>
      <c r="X155" s="37"/>
      <c r="Y155" s="37"/>
      <c r="Z155" s="37"/>
      <c r="AA155" s="37"/>
      <c r="AB155" s="37"/>
      <c r="AC155" s="37"/>
    </row>
    <row r="156" spans="1:29" s="29" customFormat="1" ht="15" customHeight="1" outlineLevel="1" x14ac:dyDescent="0.35">
      <c r="A156" s="37">
        <f t="shared" si="24"/>
        <v>153</v>
      </c>
      <c r="B156" s="37"/>
      <c r="C156" s="37" t="s">
        <v>129</v>
      </c>
      <c r="D156" s="215" t="s">
        <v>3900</v>
      </c>
      <c r="E156" s="215"/>
      <c r="F156" s="215"/>
      <c r="G156" s="215"/>
      <c r="H156" s="37"/>
      <c r="I156" s="37"/>
      <c r="J156" s="37"/>
      <c r="K156" s="40"/>
      <c r="L156" s="40"/>
      <c r="M156" s="40"/>
      <c r="N156" s="40"/>
      <c r="O156" s="40"/>
      <c r="P156" s="42"/>
      <c r="Q156" s="42"/>
      <c r="R156" s="42"/>
      <c r="S156" s="42"/>
      <c r="T156" s="44"/>
      <c r="U156" s="44"/>
      <c r="V156" s="44"/>
      <c r="W156" s="44"/>
      <c r="X156" s="37"/>
      <c r="Y156" s="37"/>
      <c r="Z156" s="37"/>
      <c r="AA156" s="37"/>
      <c r="AB156" s="37"/>
      <c r="AC156" s="37"/>
    </row>
    <row r="157" spans="1:29" s="29" customFormat="1" ht="15" customHeight="1" outlineLevel="5" x14ac:dyDescent="0.35">
      <c r="A157" s="37">
        <f t="shared" si="24"/>
        <v>154</v>
      </c>
      <c r="B157" s="37"/>
      <c r="C157" s="37"/>
      <c r="D157" s="37" t="s">
        <v>131</v>
      </c>
      <c r="E157" s="215" t="s">
        <v>3363</v>
      </c>
      <c r="F157" s="215"/>
      <c r="G157" s="215"/>
      <c r="H157" s="37"/>
      <c r="I157" s="37"/>
      <c r="J157" s="37">
        <f t="shared" ref="J157:J163" si="29">LEN(TRIM(I157))-LEN(SUBSTITUTE(TRIM(I157),",",""))+1</f>
        <v>1</v>
      </c>
      <c r="K157" s="40"/>
      <c r="L157" s="40"/>
      <c r="M157" s="40">
        <v>0.06</v>
      </c>
      <c r="N157" s="40"/>
      <c r="O157" s="40"/>
      <c r="P157" s="42"/>
      <c r="Q157" s="42"/>
      <c r="R157" s="42" t="e">
        <f>#REF!*M157</f>
        <v>#REF!</v>
      </c>
      <c r="S157" s="42"/>
      <c r="T157" s="44"/>
      <c r="U157" s="44"/>
      <c r="V157" s="44" t="e">
        <f>R157*Sheet2!$C$4</f>
        <v>#REF!</v>
      </c>
      <c r="W157" s="44"/>
      <c r="X157" s="37" t="e">
        <f t="shared" ref="X157:X179" si="30">IF(ISBLANK(P157),IF(ISBLANK(Q157),IF(ISBLANK(R157),IF(ISBLANK(S157),"Error",S157),R157),Q157),P157)/6</f>
        <v>#REF!</v>
      </c>
      <c r="Y157" s="37" t="e">
        <f t="shared" ref="Y157:Y179" si="31">ROUNDUP(X157,1)</f>
        <v>#REF!</v>
      </c>
      <c r="Z157" s="37">
        <v>42</v>
      </c>
      <c r="AA157" s="37">
        <f t="shared" ref="AA157:AA179" si="32">IF(ISBLANK(Z157),,WORKDAY(VLOOKUP(Z157,$A$2:$AB$876,26),0))</f>
        <v>9</v>
      </c>
      <c r="AB157" s="37" t="e">
        <f t="shared" ref="AB157:AB163" si="33">(WORKDAY(AA157,Y157))</f>
        <v>#REF!</v>
      </c>
      <c r="AC157" s="37"/>
    </row>
    <row r="158" spans="1:29" s="29" customFormat="1" ht="15" customHeight="1" outlineLevel="5" x14ac:dyDescent="0.35">
      <c r="A158" s="37">
        <f t="shared" si="24"/>
        <v>155</v>
      </c>
      <c r="B158" s="37"/>
      <c r="C158" s="37"/>
      <c r="D158" s="37" t="s">
        <v>133</v>
      </c>
      <c r="E158" s="215" t="s">
        <v>3364</v>
      </c>
      <c r="F158" s="215"/>
      <c r="G158" s="215"/>
      <c r="H158" s="37"/>
      <c r="I158" s="37" t="s">
        <v>1129</v>
      </c>
      <c r="J158" s="37">
        <f t="shared" si="29"/>
        <v>1</v>
      </c>
      <c r="K158" s="40"/>
      <c r="L158" s="40"/>
      <c r="M158" s="40">
        <v>0.33</v>
      </c>
      <c r="N158" s="40"/>
      <c r="O158" s="40"/>
      <c r="P158" s="42"/>
      <c r="Q158" s="42"/>
      <c r="R158" s="42" t="e">
        <f>#REF!*M158</f>
        <v>#REF!</v>
      </c>
      <c r="S158" s="42"/>
      <c r="T158" s="44"/>
      <c r="U158" s="44"/>
      <c r="V158" s="44" t="e">
        <f>R158*Sheet2!$C$4</f>
        <v>#REF!</v>
      </c>
      <c r="W158" s="44"/>
      <c r="X158" s="37" t="e">
        <f t="shared" si="30"/>
        <v>#REF!</v>
      </c>
      <c r="Y158" s="37" t="e">
        <f t="shared" si="31"/>
        <v>#REF!</v>
      </c>
      <c r="Z158" s="37">
        <v>42</v>
      </c>
      <c r="AA158" s="37">
        <f t="shared" si="32"/>
        <v>9</v>
      </c>
      <c r="AB158" s="37" t="e">
        <f t="shared" si="33"/>
        <v>#REF!</v>
      </c>
      <c r="AC158" s="37"/>
    </row>
    <row r="159" spans="1:29" s="29" customFormat="1" ht="15" customHeight="1" outlineLevel="5" x14ac:dyDescent="0.35">
      <c r="A159" s="37">
        <f t="shared" si="24"/>
        <v>156</v>
      </c>
      <c r="B159" s="37"/>
      <c r="C159" s="37"/>
      <c r="D159" s="37" t="s">
        <v>135</v>
      </c>
      <c r="E159" s="215" t="s">
        <v>3365</v>
      </c>
      <c r="F159" s="215"/>
      <c r="G159" s="215"/>
      <c r="H159" s="37"/>
      <c r="I159" s="37" t="s">
        <v>1142</v>
      </c>
      <c r="J159" s="37">
        <f t="shared" si="29"/>
        <v>1</v>
      </c>
      <c r="K159" s="40"/>
      <c r="L159" s="40"/>
      <c r="M159" s="40">
        <v>0.06</v>
      </c>
      <c r="N159" s="40"/>
      <c r="O159" s="40"/>
      <c r="P159" s="42"/>
      <c r="Q159" s="42"/>
      <c r="R159" s="42" t="e">
        <f>#REF!*M159</f>
        <v>#REF!</v>
      </c>
      <c r="S159" s="42"/>
      <c r="T159" s="44"/>
      <c r="U159" s="44"/>
      <c r="V159" s="44" t="e">
        <f>R159*Sheet2!$C$4</f>
        <v>#REF!</v>
      </c>
      <c r="W159" s="44"/>
      <c r="X159" s="37" t="e">
        <f t="shared" si="30"/>
        <v>#REF!</v>
      </c>
      <c r="Y159" s="37" t="e">
        <f t="shared" si="31"/>
        <v>#REF!</v>
      </c>
      <c r="Z159" s="37">
        <v>42</v>
      </c>
      <c r="AA159" s="37">
        <f t="shared" si="32"/>
        <v>9</v>
      </c>
      <c r="AB159" s="37" t="e">
        <f t="shared" si="33"/>
        <v>#REF!</v>
      </c>
      <c r="AC159" s="37"/>
    </row>
    <row r="160" spans="1:29" s="29" customFormat="1" ht="15" customHeight="1" outlineLevel="5" x14ac:dyDescent="0.35">
      <c r="A160" s="37">
        <f t="shared" si="24"/>
        <v>157</v>
      </c>
      <c r="B160" s="37"/>
      <c r="C160" s="37"/>
      <c r="D160" s="37" t="s">
        <v>137</v>
      </c>
      <c r="E160" s="215" t="s">
        <v>3366</v>
      </c>
      <c r="F160" s="215"/>
      <c r="G160" s="215"/>
      <c r="H160" s="37"/>
      <c r="I160" s="37" t="s">
        <v>1129</v>
      </c>
      <c r="J160" s="37">
        <f t="shared" si="29"/>
        <v>1</v>
      </c>
      <c r="K160" s="40"/>
      <c r="L160" s="40"/>
      <c r="M160" s="40">
        <v>0.25</v>
      </c>
      <c r="N160" s="40"/>
      <c r="O160" s="40"/>
      <c r="P160" s="42"/>
      <c r="Q160" s="42"/>
      <c r="R160" s="42" t="e">
        <f>#REF!*M160</f>
        <v>#REF!</v>
      </c>
      <c r="S160" s="42"/>
      <c r="T160" s="44"/>
      <c r="U160" s="44"/>
      <c r="V160" s="44" t="e">
        <f>R160*Sheet2!$C$4</f>
        <v>#REF!</v>
      </c>
      <c r="W160" s="44"/>
      <c r="X160" s="37" t="e">
        <f t="shared" si="30"/>
        <v>#REF!</v>
      </c>
      <c r="Y160" s="37" t="e">
        <f t="shared" si="31"/>
        <v>#REF!</v>
      </c>
      <c r="Z160" s="37">
        <v>42</v>
      </c>
      <c r="AA160" s="37">
        <f t="shared" si="32"/>
        <v>9</v>
      </c>
      <c r="AB160" s="37" t="e">
        <f t="shared" si="33"/>
        <v>#REF!</v>
      </c>
      <c r="AC160" s="37"/>
    </row>
    <row r="161" spans="1:29" s="29" customFormat="1" ht="15" customHeight="1" outlineLevel="5" x14ac:dyDescent="0.35">
      <c r="A161" s="37">
        <f t="shared" si="24"/>
        <v>158</v>
      </c>
      <c r="B161" s="37"/>
      <c r="C161" s="37"/>
      <c r="D161" s="37" t="s">
        <v>139</v>
      </c>
      <c r="E161" s="215" t="s">
        <v>3367</v>
      </c>
      <c r="F161" s="215"/>
      <c r="G161" s="215"/>
      <c r="H161" s="37"/>
      <c r="I161" s="37" t="s">
        <v>1143</v>
      </c>
      <c r="J161" s="37">
        <f t="shared" si="29"/>
        <v>2</v>
      </c>
      <c r="K161" s="40"/>
      <c r="L161" s="40"/>
      <c r="M161" s="40">
        <v>0.06</v>
      </c>
      <c r="N161" s="40"/>
      <c r="O161" s="40"/>
      <c r="P161" s="42"/>
      <c r="Q161" s="42"/>
      <c r="R161" s="42" t="e">
        <f>#REF!*M161</f>
        <v>#REF!</v>
      </c>
      <c r="S161" s="42"/>
      <c r="T161" s="44"/>
      <c r="U161" s="44"/>
      <c r="V161" s="44" t="e">
        <f>R161*Sheet2!$C$4</f>
        <v>#REF!</v>
      </c>
      <c r="W161" s="44"/>
      <c r="X161" s="37" t="e">
        <f t="shared" si="30"/>
        <v>#REF!</v>
      </c>
      <c r="Y161" s="37" t="e">
        <f t="shared" si="31"/>
        <v>#REF!</v>
      </c>
      <c r="Z161" s="37">
        <v>42</v>
      </c>
      <c r="AA161" s="37">
        <f t="shared" si="32"/>
        <v>9</v>
      </c>
      <c r="AB161" s="37" t="e">
        <f t="shared" si="33"/>
        <v>#REF!</v>
      </c>
      <c r="AC161" s="37"/>
    </row>
    <row r="162" spans="1:29" s="29" customFormat="1" ht="15" customHeight="1" outlineLevel="5" x14ac:dyDescent="0.35">
      <c r="A162" s="37">
        <f t="shared" si="24"/>
        <v>159</v>
      </c>
      <c r="B162" s="37"/>
      <c r="C162" s="37"/>
      <c r="D162" s="37" t="s">
        <v>141</v>
      </c>
      <c r="E162" s="215" t="s">
        <v>3368</v>
      </c>
      <c r="F162" s="215"/>
      <c r="G162" s="215"/>
      <c r="H162" s="37"/>
      <c r="I162" s="37"/>
      <c r="J162" s="37">
        <f t="shared" si="29"/>
        <v>1</v>
      </c>
      <c r="K162" s="40"/>
      <c r="L162" s="40"/>
      <c r="M162" s="40">
        <v>0.06</v>
      </c>
      <c r="N162" s="40"/>
      <c r="O162" s="40"/>
      <c r="P162" s="42"/>
      <c r="Q162" s="42"/>
      <c r="R162" s="42" t="e">
        <f>#REF!*M162</f>
        <v>#REF!</v>
      </c>
      <c r="S162" s="42"/>
      <c r="T162" s="44"/>
      <c r="U162" s="44"/>
      <c r="V162" s="44" t="e">
        <f>R162*Sheet2!$C$4</f>
        <v>#REF!</v>
      </c>
      <c r="W162" s="44"/>
      <c r="X162" s="37" t="e">
        <f t="shared" si="30"/>
        <v>#REF!</v>
      </c>
      <c r="Y162" s="37" t="e">
        <f t="shared" si="31"/>
        <v>#REF!</v>
      </c>
      <c r="Z162" s="37">
        <v>42</v>
      </c>
      <c r="AA162" s="37">
        <f t="shared" si="32"/>
        <v>9</v>
      </c>
      <c r="AB162" s="37" t="e">
        <f t="shared" si="33"/>
        <v>#REF!</v>
      </c>
      <c r="AC162" s="37"/>
    </row>
    <row r="163" spans="1:29" s="29" customFormat="1" ht="15" customHeight="1" outlineLevel="5" x14ac:dyDescent="0.35">
      <c r="A163" s="37">
        <f t="shared" si="24"/>
        <v>160</v>
      </c>
      <c r="B163" s="37"/>
      <c r="C163" s="37"/>
      <c r="D163" s="37" t="s">
        <v>2505</v>
      </c>
      <c r="E163" s="215" t="s">
        <v>3369</v>
      </c>
      <c r="F163" s="215"/>
      <c r="G163" s="215"/>
      <c r="H163" s="37"/>
      <c r="I163" s="37" t="s">
        <v>1144</v>
      </c>
      <c r="J163" s="37">
        <f t="shared" si="29"/>
        <v>3</v>
      </c>
      <c r="K163" s="40"/>
      <c r="L163" s="40"/>
      <c r="M163" s="40">
        <v>0.06</v>
      </c>
      <c r="N163" s="40"/>
      <c r="O163" s="40"/>
      <c r="P163" s="42"/>
      <c r="Q163" s="42"/>
      <c r="R163" s="42" t="e">
        <f>#REF!*M163</f>
        <v>#REF!</v>
      </c>
      <c r="S163" s="42"/>
      <c r="T163" s="44"/>
      <c r="U163" s="44"/>
      <c r="V163" s="44" t="e">
        <f>R163*Sheet2!$C$4</f>
        <v>#REF!</v>
      </c>
      <c r="W163" s="44"/>
      <c r="X163" s="37" t="e">
        <f t="shared" si="30"/>
        <v>#REF!</v>
      </c>
      <c r="Y163" s="37" t="e">
        <f t="shared" si="31"/>
        <v>#REF!</v>
      </c>
      <c r="Z163" s="37">
        <v>42</v>
      </c>
      <c r="AA163" s="37">
        <f t="shared" si="32"/>
        <v>9</v>
      </c>
      <c r="AB163" s="37" t="e">
        <f t="shared" si="33"/>
        <v>#REF!</v>
      </c>
      <c r="AC163" s="37"/>
    </row>
    <row r="164" spans="1:29" s="29" customFormat="1" ht="15" customHeight="1" outlineLevel="1" x14ac:dyDescent="0.35">
      <c r="A164" s="37">
        <f t="shared" si="24"/>
        <v>161</v>
      </c>
      <c r="B164" s="37"/>
      <c r="C164" s="37" t="s">
        <v>143</v>
      </c>
      <c r="D164" s="215" t="s">
        <v>3604</v>
      </c>
      <c r="E164" s="215"/>
      <c r="F164" s="215"/>
      <c r="G164" s="215"/>
      <c r="H164" s="37"/>
      <c r="I164" s="37" t="s">
        <v>1132</v>
      </c>
      <c r="J164" s="37"/>
      <c r="K164" s="40"/>
      <c r="L164" s="40">
        <v>0.2</v>
      </c>
      <c r="M164" s="40">
        <f>SUM(M165:M167)</f>
        <v>1</v>
      </c>
      <c r="N164" s="40"/>
      <c r="O164" s="40"/>
      <c r="P164" s="42"/>
      <c r="Q164" s="42" t="e">
        <f>(#REF!*L164)</f>
        <v>#REF!</v>
      </c>
      <c r="R164" s="42"/>
      <c r="S164" s="42"/>
      <c r="T164" s="44"/>
      <c r="U164" s="44"/>
      <c r="V164" s="44"/>
      <c r="W164" s="44"/>
      <c r="X164" s="37" t="e">
        <f t="shared" si="30"/>
        <v>#REF!</v>
      </c>
      <c r="Y164" s="37" t="e">
        <f t="shared" si="31"/>
        <v>#REF!</v>
      </c>
      <c r="Z164" s="37">
        <v>6</v>
      </c>
      <c r="AA164" s="37">
        <f t="shared" si="32"/>
        <v>0</v>
      </c>
      <c r="AB164" s="37" t="e">
        <f>(WORKDAY(AA164,X164))</f>
        <v>#REF!</v>
      </c>
      <c r="AC164" s="37"/>
    </row>
    <row r="165" spans="1:29" s="29" customFormat="1" ht="15" customHeight="1" outlineLevel="2" x14ac:dyDescent="0.35">
      <c r="A165" s="37">
        <f t="shared" si="24"/>
        <v>162</v>
      </c>
      <c r="B165" s="37"/>
      <c r="C165" s="37"/>
      <c r="D165" s="37" t="s">
        <v>3908</v>
      </c>
      <c r="E165" s="215" t="s">
        <v>3114</v>
      </c>
      <c r="F165" s="215"/>
      <c r="G165" s="215"/>
      <c r="H165" s="37"/>
      <c r="I165" s="37"/>
      <c r="J165" s="37"/>
      <c r="K165" s="40"/>
      <c r="L165" s="40"/>
      <c r="M165" s="40">
        <v>0.08</v>
      </c>
      <c r="N165" s="40"/>
      <c r="O165" s="40"/>
      <c r="P165" s="42"/>
      <c r="Q165" s="42"/>
      <c r="R165" s="42" t="e">
        <f>#REF!*M165</f>
        <v>#REF!</v>
      </c>
      <c r="S165" s="42"/>
      <c r="T165" s="44"/>
      <c r="U165" s="44"/>
      <c r="V165" s="44"/>
      <c r="W165" s="44"/>
      <c r="X165" s="37" t="e">
        <f t="shared" si="30"/>
        <v>#REF!</v>
      </c>
      <c r="Y165" s="37" t="e">
        <f t="shared" si="31"/>
        <v>#REF!</v>
      </c>
      <c r="Z165" s="37"/>
      <c r="AA165" s="37">
        <f t="shared" si="32"/>
        <v>0</v>
      </c>
      <c r="AB165" s="37"/>
      <c r="AC165" s="37"/>
    </row>
    <row r="166" spans="1:29" s="29" customFormat="1" ht="15" customHeight="1" outlineLevel="2" x14ac:dyDescent="0.35">
      <c r="A166" s="37">
        <f t="shared" si="24"/>
        <v>163</v>
      </c>
      <c r="B166" s="37"/>
      <c r="C166" s="37"/>
      <c r="D166" s="37" t="s">
        <v>3829</v>
      </c>
      <c r="E166" s="215" t="s">
        <v>3605</v>
      </c>
      <c r="F166" s="215"/>
      <c r="G166" s="215"/>
      <c r="H166" s="37"/>
      <c r="I166" s="37"/>
      <c r="J166" s="37"/>
      <c r="K166" s="40"/>
      <c r="L166" s="40"/>
      <c r="M166" s="40">
        <v>0.6</v>
      </c>
      <c r="N166" s="40"/>
      <c r="O166" s="40"/>
      <c r="P166" s="42"/>
      <c r="Q166" s="42"/>
      <c r="R166" s="42" t="e">
        <f>#REF!*M166</f>
        <v>#REF!</v>
      </c>
      <c r="S166" s="42"/>
      <c r="T166" s="44"/>
      <c r="U166" s="44"/>
      <c r="V166" s="44"/>
      <c r="W166" s="44"/>
      <c r="X166" s="37" t="e">
        <f t="shared" si="30"/>
        <v>#REF!</v>
      </c>
      <c r="Y166" s="37" t="e">
        <f t="shared" si="31"/>
        <v>#REF!</v>
      </c>
      <c r="Z166" s="37"/>
      <c r="AA166" s="37">
        <f t="shared" si="32"/>
        <v>0</v>
      </c>
      <c r="AB166" s="37"/>
      <c r="AC166" s="37"/>
    </row>
    <row r="167" spans="1:29" s="29" customFormat="1" ht="15" customHeight="1" outlineLevel="2" x14ac:dyDescent="0.35">
      <c r="A167" s="37">
        <f t="shared" si="24"/>
        <v>164</v>
      </c>
      <c r="B167" s="37"/>
      <c r="C167" s="37"/>
      <c r="D167" s="37" t="s">
        <v>3830</v>
      </c>
      <c r="E167" s="215" t="s">
        <v>3606</v>
      </c>
      <c r="F167" s="215"/>
      <c r="G167" s="215"/>
      <c r="H167" s="37"/>
      <c r="I167" s="37"/>
      <c r="J167" s="37"/>
      <c r="K167" s="40"/>
      <c r="L167" s="40"/>
      <c r="M167" s="40">
        <v>0.32</v>
      </c>
      <c r="N167" s="40"/>
      <c r="O167" s="40"/>
      <c r="P167" s="42"/>
      <c r="Q167" s="42"/>
      <c r="R167" s="42" t="e">
        <f>#REF!*M167</f>
        <v>#REF!</v>
      </c>
      <c r="S167" s="42"/>
      <c r="T167" s="44"/>
      <c r="U167" s="44"/>
      <c r="V167" s="44"/>
      <c r="W167" s="44"/>
      <c r="X167" s="37" t="e">
        <f t="shared" si="30"/>
        <v>#REF!</v>
      </c>
      <c r="Y167" s="37" t="e">
        <f t="shared" si="31"/>
        <v>#REF!</v>
      </c>
      <c r="Z167" s="37"/>
      <c r="AA167" s="37">
        <f t="shared" si="32"/>
        <v>0</v>
      </c>
      <c r="AB167" s="37"/>
      <c r="AC167" s="37"/>
    </row>
    <row r="168" spans="1:29" s="29" customFormat="1" ht="15" customHeight="1" outlineLevel="1" x14ac:dyDescent="0.35">
      <c r="A168" s="37">
        <f t="shared" si="24"/>
        <v>165</v>
      </c>
      <c r="B168" s="37"/>
      <c r="C168" s="37" t="s">
        <v>145</v>
      </c>
      <c r="D168" s="215" t="s">
        <v>3378</v>
      </c>
      <c r="E168" s="215"/>
      <c r="F168" s="215"/>
      <c r="G168" s="215"/>
      <c r="H168" s="37"/>
      <c r="I168" s="37"/>
      <c r="J168" s="37"/>
      <c r="K168" s="40"/>
      <c r="L168" s="40">
        <v>0.01</v>
      </c>
      <c r="M168" s="40"/>
      <c r="N168" s="40"/>
      <c r="O168" s="40"/>
      <c r="P168" s="42"/>
      <c r="Q168" s="42" t="e">
        <f>(#REF!*L168)</f>
        <v>#REF!</v>
      </c>
      <c r="R168" s="42"/>
      <c r="S168" s="42"/>
      <c r="T168" s="44"/>
      <c r="U168" s="44"/>
      <c r="V168" s="44"/>
      <c r="W168" s="44"/>
      <c r="X168" s="37" t="e">
        <f t="shared" si="30"/>
        <v>#REF!</v>
      </c>
      <c r="Y168" s="37" t="e">
        <f t="shared" si="31"/>
        <v>#REF!</v>
      </c>
      <c r="Z168" s="37">
        <v>51</v>
      </c>
      <c r="AA168" s="37">
        <f t="shared" si="32"/>
        <v>18</v>
      </c>
      <c r="AB168" s="37" t="e">
        <f>WORKDAY(AA168,X168)</f>
        <v>#REF!</v>
      </c>
      <c r="AC168" s="37"/>
    </row>
    <row r="169" spans="1:29" s="29" customFormat="1" ht="15" customHeight="1" outlineLevel="1" x14ac:dyDescent="0.35">
      <c r="A169" s="37">
        <f t="shared" si="24"/>
        <v>166</v>
      </c>
      <c r="B169" s="37"/>
      <c r="C169" s="37" t="s">
        <v>220</v>
      </c>
      <c r="D169" s="215" t="s">
        <v>4304</v>
      </c>
      <c r="E169" s="215"/>
      <c r="F169" s="215"/>
      <c r="G169" s="215"/>
      <c r="H169" s="37"/>
      <c r="I169" s="37" t="s">
        <v>1160</v>
      </c>
      <c r="J169" s="37"/>
      <c r="K169" s="40"/>
      <c r="L169" s="40">
        <v>0.05</v>
      </c>
      <c r="M169" s="40"/>
      <c r="N169" s="40"/>
      <c r="O169" s="40"/>
      <c r="P169" s="42"/>
      <c r="Q169" s="42" t="e">
        <f>(#REF!*L169)</f>
        <v>#REF!</v>
      </c>
      <c r="R169" s="42"/>
      <c r="S169" s="42"/>
      <c r="T169" s="44"/>
      <c r="U169" s="44"/>
      <c r="V169" s="44"/>
      <c r="W169" s="44"/>
      <c r="X169" s="37" t="e">
        <f t="shared" si="30"/>
        <v>#REF!</v>
      </c>
      <c r="Y169" s="37" t="e">
        <f t="shared" si="31"/>
        <v>#REF!</v>
      </c>
      <c r="Z169" s="37">
        <v>67</v>
      </c>
      <c r="AA169" s="37">
        <f t="shared" si="32"/>
        <v>0</v>
      </c>
      <c r="AB169" s="37" t="e">
        <f>WORKDAY(AA169,X169)</f>
        <v>#REF!</v>
      </c>
      <c r="AC169" s="37"/>
    </row>
    <row r="170" spans="1:29" s="29" customFormat="1" ht="15" customHeight="1" outlineLevel="1" x14ac:dyDescent="0.35">
      <c r="A170" s="37">
        <f t="shared" si="24"/>
        <v>167</v>
      </c>
      <c r="B170" s="37"/>
      <c r="C170" s="37" t="s">
        <v>246</v>
      </c>
      <c r="D170" s="215" t="s">
        <v>3563</v>
      </c>
      <c r="E170" s="215"/>
      <c r="F170" s="215"/>
      <c r="G170" s="215"/>
      <c r="H170" s="37"/>
      <c r="I170" s="37"/>
      <c r="J170" s="37"/>
      <c r="K170" s="40"/>
      <c r="L170" s="40">
        <v>0.05</v>
      </c>
      <c r="M170" s="40">
        <f>SUM(M171:M179)</f>
        <v>0.44999999999999996</v>
      </c>
      <c r="N170" s="40"/>
      <c r="O170" s="40"/>
      <c r="P170" s="42"/>
      <c r="Q170" s="42" t="e">
        <f>(#REF!*L170)</f>
        <v>#REF!</v>
      </c>
      <c r="R170" s="42"/>
      <c r="S170" s="42"/>
      <c r="T170" s="44"/>
      <c r="U170" s="44"/>
      <c r="V170" s="44"/>
      <c r="W170" s="44"/>
      <c r="X170" s="37" t="e">
        <f t="shared" si="30"/>
        <v>#REF!</v>
      </c>
      <c r="Y170" s="37" t="e">
        <f t="shared" si="31"/>
        <v>#REF!</v>
      </c>
      <c r="Z170" s="37">
        <v>51</v>
      </c>
      <c r="AA170" s="37">
        <f t="shared" si="32"/>
        <v>18</v>
      </c>
      <c r="AB170" s="37" t="e">
        <f>WORKDAY(AA170,X170)</f>
        <v>#REF!</v>
      </c>
      <c r="AC170" s="37"/>
    </row>
    <row r="171" spans="1:29" s="29" customFormat="1" ht="15" customHeight="1" outlineLevel="2" x14ac:dyDescent="0.35">
      <c r="A171" s="37">
        <f t="shared" si="24"/>
        <v>168</v>
      </c>
      <c r="B171" s="37"/>
      <c r="C171" s="37"/>
      <c r="D171" s="37" t="s">
        <v>1241</v>
      </c>
      <c r="E171" s="215" t="s">
        <v>3496</v>
      </c>
      <c r="F171" s="215"/>
      <c r="G171" s="215"/>
      <c r="H171" s="37"/>
      <c r="I171" s="37" t="s">
        <v>1172</v>
      </c>
      <c r="J171" s="37"/>
      <c r="K171" s="40"/>
      <c r="L171" s="40"/>
      <c r="M171" s="40">
        <v>0.05</v>
      </c>
      <c r="N171" s="40"/>
      <c r="O171" s="40"/>
      <c r="P171" s="42"/>
      <c r="Q171" s="42"/>
      <c r="R171" s="42" t="e">
        <f>#REF!*M171</f>
        <v>#REF!</v>
      </c>
      <c r="S171" s="42"/>
      <c r="T171" s="44"/>
      <c r="U171" s="44"/>
      <c r="V171" s="44"/>
      <c r="W171" s="44"/>
      <c r="X171" s="37" t="e">
        <f t="shared" si="30"/>
        <v>#REF!</v>
      </c>
      <c r="Y171" s="37" t="e">
        <f t="shared" si="31"/>
        <v>#REF!</v>
      </c>
      <c r="Z171" s="37"/>
      <c r="AA171" s="37">
        <f t="shared" si="32"/>
        <v>0</v>
      </c>
      <c r="AB171" s="37" t="e">
        <f>#REF!</f>
        <v>#REF!</v>
      </c>
      <c r="AC171" s="37"/>
    </row>
    <row r="172" spans="1:29" s="29" customFormat="1" ht="15" customHeight="1" outlineLevel="2" x14ac:dyDescent="0.35">
      <c r="A172" s="37">
        <f t="shared" si="24"/>
        <v>169</v>
      </c>
      <c r="B172" s="37"/>
      <c r="C172" s="37"/>
      <c r="D172" s="37" t="s">
        <v>1242</v>
      </c>
      <c r="E172" s="215" t="s">
        <v>3497</v>
      </c>
      <c r="F172" s="215"/>
      <c r="G172" s="215"/>
      <c r="H172" s="37"/>
      <c r="I172" s="37" t="s">
        <v>1139</v>
      </c>
      <c r="J172" s="37"/>
      <c r="K172" s="40"/>
      <c r="L172" s="40"/>
      <c r="M172" s="40">
        <v>0.05</v>
      </c>
      <c r="N172" s="40"/>
      <c r="O172" s="40"/>
      <c r="P172" s="42"/>
      <c r="Q172" s="42"/>
      <c r="R172" s="42" t="e">
        <f>#REF!*M172</f>
        <v>#REF!</v>
      </c>
      <c r="S172" s="42"/>
      <c r="T172" s="44"/>
      <c r="U172" s="44"/>
      <c r="V172" s="44"/>
      <c r="W172" s="44"/>
      <c r="X172" s="37" t="e">
        <f t="shared" si="30"/>
        <v>#REF!</v>
      </c>
      <c r="Y172" s="37" t="e">
        <f t="shared" si="31"/>
        <v>#REF!</v>
      </c>
      <c r="Z172" s="37"/>
      <c r="AA172" s="37">
        <f t="shared" si="32"/>
        <v>0</v>
      </c>
      <c r="AB172" s="37" t="e">
        <f>#REF!</f>
        <v>#REF!</v>
      </c>
      <c r="AC172" s="37"/>
    </row>
    <row r="173" spans="1:29" s="29" customFormat="1" ht="15" customHeight="1" outlineLevel="2" x14ac:dyDescent="0.35">
      <c r="A173" s="37">
        <f t="shared" si="24"/>
        <v>170</v>
      </c>
      <c r="B173" s="37"/>
      <c r="C173" s="37"/>
      <c r="D173" s="37" t="s">
        <v>1243</v>
      </c>
      <c r="E173" s="215" t="s">
        <v>3363</v>
      </c>
      <c r="F173" s="215"/>
      <c r="G173" s="215"/>
      <c r="H173" s="37"/>
      <c r="I173" s="37"/>
      <c r="J173" s="37"/>
      <c r="K173" s="40"/>
      <c r="L173" s="40"/>
      <c r="M173" s="40">
        <v>0.05</v>
      </c>
      <c r="N173" s="40"/>
      <c r="O173" s="40"/>
      <c r="P173" s="42"/>
      <c r="Q173" s="42"/>
      <c r="R173" s="42" t="e">
        <f>#REF!*M173</f>
        <v>#REF!</v>
      </c>
      <c r="S173" s="42"/>
      <c r="T173" s="44"/>
      <c r="U173" s="44"/>
      <c r="V173" s="44"/>
      <c r="W173" s="44"/>
      <c r="X173" s="37" t="e">
        <f t="shared" si="30"/>
        <v>#REF!</v>
      </c>
      <c r="Y173" s="37" t="e">
        <f t="shared" si="31"/>
        <v>#REF!</v>
      </c>
      <c r="Z173" s="37"/>
      <c r="AA173" s="37">
        <f t="shared" si="32"/>
        <v>0</v>
      </c>
      <c r="AB173" s="37" t="e">
        <f>#REF!</f>
        <v>#REF!</v>
      </c>
      <c r="AC173" s="37"/>
    </row>
    <row r="174" spans="1:29" s="29" customFormat="1" ht="15" customHeight="1" outlineLevel="2" x14ac:dyDescent="0.35">
      <c r="A174" s="37">
        <f t="shared" si="24"/>
        <v>171</v>
      </c>
      <c r="B174" s="37"/>
      <c r="C174" s="37"/>
      <c r="D174" s="37" t="s">
        <v>1244</v>
      </c>
      <c r="E174" s="215" t="s">
        <v>3364</v>
      </c>
      <c r="F174" s="215"/>
      <c r="G174" s="215"/>
      <c r="H174" s="37"/>
      <c r="I174" s="37" t="s">
        <v>1129</v>
      </c>
      <c r="J174" s="37"/>
      <c r="K174" s="40"/>
      <c r="L174" s="40"/>
      <c r="M174" s="40">
        <v>0.05</v>
      </c>
      <c r="N174" s="40"/>
      <c r="O174" s="40"/>
      <c r="P174" s="42"/>
      <c r="Q174" s="42"/>
      <c r="R174" s="42" t="e">
        <f>#REF!*M174</f>
        <v>#REF!</v>
      </c>
      <c r="S174" s="42"/>
      <c r="T174" s="44"/>
      <c r="U174" s="44"/>
      <c r="V174" s="44"/>
      <c r="W174" s="44"/>
      <c r="X174" s="37" t="e">
        <f t="shared" si="30"/>
        <v>#REF!</v>
      </c>
      <c r="Y174" s="37" t="e">
        <f t="shared" si="31"/>
        <v>#REF!</v>
      </c>
      <c r="Z174" s="37"/>
      <c r="AA174" s="37">
        <f t="shared" si="32"/>
        <v>0</v>
      </c>
      <c r="AB174" s="37" t="e">
        <f>#REF!</f>
        <v>#REF!</v>
      </c>
      <c r="AC174" s="37"/>
    </row>
    <row r="175" spans="1:29" s="29" customFormat="1" ht="15" customHeight="1" outlineLevel="2" x14ac:dyDescent="0.35">
      <c r="A175" s="37">
        <f t="shared" si="24"/>
        <v>172</v>
      </c>
      <c r="B175" s="37"/>
      <c r="C175" s="37"/>
      <c r="D175" s="37" t="s">
        <v>1245</v>
      </c>
      <c r="E175" s="215" t="s">
        <v>3365</v>
      </c>
      <c r="F175" s="215"/>
      <c r="G175" s="215"/>
      <c r="H175" s="37"/>
      <c r="I175" s="37" t="s">
        <v>1142</v>
      </c>
      <c r="J175" s="37"/>
      <c r="K175" s="40"/>
      <c r="L175" s="40"/>
      <c r="M175" s="40">
        <v>0.05</v>
      </c>
      <c r="N175" s="40"/>
      <c r="O175" s="40"/>
      <c r="P175" s="42"/>
      <c r="Q175" s="42"/>
      <c r="R175" s="42" t="e">
        <f>#REF!*M175</f>
        <v>#REF!</v>
      </c>
      <c r="S175" s="42"/>
      <c r="T175" s="44"/>
      <c r="U175" s="44"/>
      <c r="V175" s="44"/>
      <c r="W175" s="44"/>
      <c r="X175" s="37" t="e">
        <f t="shared" si="30"/>
        <v>#REF!</v>
      </c>
      <c r="Y175" s="37" t="e">
        <f t="shared" si="31"/>
        <v>#REF!</v>
      </c>
      <c r="Z175" s="37"/>
      <c r="AA175" s="37">
        <f t="shared" si="32"/>
        <v>0</v>
      </c>
      <c r="AB175" s="37" t="e">
        <f>#REF!</f>
        <v>#REF!</v>
      </c>
      <c r="AC175" s="37"/>
    </row>
    <row r="176" spans="1:29" s="29" customFormat="1" ht="15" customHeight="1" outlineLevel="2" x14ac:dyDescent="0.35">
      <c r="A176" s="37">
        <f t="shared" si="24"/>
        <v>173</v>
      </c>
      <c r="B176" s="37"/>
      <c r="C176" s="37"/>
      <c r="D176" s="37" t="s">
        <v>1246</v>
      </c>
      <c r="E176" s="215" t="s">
        <v>3366</v>
      </c>
      <c r="F176" s="215"/>
      <c r="G176" s="215"/>
      <c r="H176" s="37"/>
      <c r="I176" s="37" t="s">
        <v>1129</v>
      </c>
      <c r="J176" s="37"/>
      <c r="K176" s="40"/>
      <c r="L176" s="40"/>
      <c r="M176" s="40">
        <v>0.05</v>
      </c>
      <c r="N176" s="40"/>
      <c r="O176" s="40"/>
      <c r="P176" s="42"/>
      <c r="Q176" s="42"/>
      <c r="R176" s="42" t="e">
        <f>#REF!*M176</f>
        <v>#REF!</v>
      </c>
      <c r="S176" s="42"/>
      <c r="T176" s="44"/>
      <c r="U176" s="44"/>
      <c r="V176" s="44"/>
      <c r="W176" s="44"/>
      <c r="X176" s="37" t="e">
        <f t="shared" si="30"/>
        <v>#REF!</v>
      </c>
      <c r="Y176" s="37" t="e">
        <f t="shared" si="31"/>
        <v>#REF!</v>
      </c>
      <c r="Z176" s="37"/>
      <c r="AA176" s="37">
        <f t="shared" si="32"/>
        <v>0</v>
      </c>
      <c r="AB176" s="37" t="e">
        <f>#REF!</f>
        <v>#REF!</v>
      </c>
      <c r="AC176" s="37"/>
    </row>
    <row r="177" spans="1:29" s="29" customFormat="1" ht="15" customHeight="1" outlineLevel="2" x14ac:dyDescent="0.35">
      <c r="A177" s="37">
        <f t="shared" si="24"/>
        <v>174</v>
      </c>
      <c r="B177" s="37"/>
      <c r="C177" s="37"/>
      <c r="D177" s="37" t="s">
        <v>1247</v>
      </c>
      <c r="E177" s="215" t="s">
        <v>3367</v>
      </c>
      <c r="F177" s="215"/>
      <c r="G177" s="215"/>
      <c r="H177" s="37"/>
      <c r="I177" s="37" t="s">
        <v>1143</v>
      </c>
      <c r="J177" s="37"/>
      <c r="K177" s="40"/>
      <c r="L177" s="40"/>
      <c r="M177" s="40">
        <v>0.05</v>
      </c>
      <c r="N177" s="40"/>
      <c r="O177" s="40"/>
      <c r="P177" s="42"/>
      <c r="Q177" s="42"/>
      <c r="R177" s="42" t="e">
        <f>#REF!*M177</f>
        <v>#REF!</v>
      </c>
      <c r="S177" s="42"/>
      <c r="T177" s="44"/>
      <c r="U177" s="44"/>
      <c r="V177" s="44"/>
      <c r="W177" s="44"/>
      <c r="X177" s="37" t="e">
        <f t="shared" si="30"/>
        <v>#REF!</v>
      </c>
      <c r="Y177" s="37" t="e">
        <f t="shared" si="31"/>
        <v>#REF!</v>
      </c>
      <c r="Z177" s="37"/>
      <c r="AA177" s="37">
        <f t="shared" si="32"/>
        <v>0</v>
      </c>
      <c r="AB177" s="37" t="e">
        <f>#REF!</f>
        <v>#REF!</v>
      </c>
      <c r="AC177" s="37"/>
    </row>
    <row r="178" spans="1:29" s="29" customFormat="1" ht="15" customHeight="1" outlineLevel="2" x14ac:dyDescent="0.35">
      <c r="A178" s="37">
        <f t="shared" si="24"/>
        <v>175</v>
      </c>
      <c r="B178" s="37"/>
      <c r="C178" s="37"/>
      <c r="D178" s="37" t="s">
        <v>1248</v>
      </c>
      <c r="E178" s="215" t="s">
        <v>3368</v>
      </c>
      <c r="F178" s="215"/>
      <c r="G178" s="215"/>
      <c r="H178" s="37"/>
      <c r="I178" s="37"/>
      <c r="J178" s="37"/>
      <c r="K178" s="40"/>
      <c r="L178" s="40"/>
      <c r="M178" s="40">
        <v>0.05</v>
      </c>
      <c r="N178" s="40"/>
      <c r="O178" s="40"/>
      <c r="P178" s="42"/>
      <c r="Q178" s="42"/>
      <c r="R178" s="42" t="e">
        <f>#REF!*M178</f>
        <v>#REF!</v>
      </c>
      <c r="S178" s="42"/>
      <c r="T178" s="44"/>
      <c r="U178" s="44"/>
      <c r="V178" s="44"/>
      <c r="W178" s="44"/>
      <c r="X178" s="37" t="e">
        <f t="shared" si="30"/>
        <v>#REF!</v>
      </c>
      <c r="Y178" s="37" t="e">
        <f t="shared" si="31"/>
        <v>#REF!</v>
      </c>
      <c r="Z178" s="37"/>
      <c r="AA178" s="37">
        <f t="shared" si="32"/>
        <v>0</v>
      </c>
      <c r="AB178" s="37" t="e">
        <f>AB169</f>
        <v>#REF!</v>
      </c>
      <c r="AC178" s="37"/>
    </row>
    <row r="179" spans="1:29" s="29" customFormat="1" ht="15" customHeight="1" outlineLevel="2" x14ac:dyDescent="0.35">
      <c r="A179" s="37">
        <f t="shared" si="24"/>
        <v>176</v>
      </c>
      <c r="B179" s="37"/>
      <c r="C179" s="37"/>
      <c r="D179" s="37" t="s">
        <v>2537</v>
      </c>
      <c r="E179" s="215" t="s">
        <v>3369</v>
      </c>
      <c r="F179" s="215"/>
      <c r="G179" s="215"/>
      <c r="H179" s="37"/>
      <c r="I179" s="37" t="s">
        <v>1144</v>
      </c>
      <c r="J179" s="37"/>
      <c r="K179" s="40"/>
      <c r="L179" s="40"/>
      <c r="M179" s="40">
        <v>0.05</v>
      </c>
      <c r="N179" s="40"/>
      <c r="O179" s="40"/>
      <c r="P179" s="42"/>
      <c r="Q179" s="42"/>
      <c r="R179" s="42" t="e">
        <f>#REF!*M179</f>
        <v>#REF!</v>
      </c>
      <c r="S179" s="42"/>
      <c r="T179" s="44"/>
      <c r="U179" s="44"/>
      <c r="V179" s="44"/>
      <c r="W179" s="44"/>
      <c r="X179" s="37" t="e">
        <f t="shared" si="30"/>
        <v>#REF!</v>
      </c>
      <c r="Y179" s="37" t="e">
        <f t="shared" si="31"/>
        <v>#REF!</v>
      </c>
      <c r="Z179" s="37"/>
      <c r="AA179" s="37">
        <f t="shared" si="32"/>
        <v>0</v>
      </c>
      <c r="AB179" s="37" t="e">
        <f>#REF!</f>
        <v>#REF!</v>
      </c>
      <c r="AC179" s="37"/>
    </row>
    <row r="180" spans="1:29" s="29" customFormat="1" ht="15" customHeight="1" outlineLevel="2" x14ac:dyDescent="0.35">
      <c r="A180" s="37">
        <f t="shared" si="24"/>
        <v>177</v>
      </c>
      <c r="B180" s="37"/>
      <c r="C180" s="37" t="s">
        <v>248</v>
      </c>
      <c r="D180" s="215" t="s">
        <v>4020</v>
      </c>
      <c r="E180" s="215"/>
      <c r="F180" s="215"/>
      <c r="G180" s="215"/>
      <c r="H180" s="37"/>
      <c r="I180" s="37"/>
      <c r="J180" s="37"/>
      <c r="K180" s="40"/>
      <c r="L180" s="40"/>
      <c r="M180" s="40"/>
      <c r="N180" s="40"/>
      <c r="O180" s="40"/>
      <c r="P180" s="42"/>
      <c r="Q180" s="42"/>
      <c r="R180" s="42"/>
      <c r="S180" s="42"/>
      <c r="T180" s="44"/>
      <c r="U180" s="44"/>
      <c r="V180" s="44"/>
      <c r="W180" s="44"/>
      <c r="X180" s="37"/>
      <c r="Y180" s="37"/>
      <c r="Z180" s="37"/>
      <c r="AA180" s="37"/>
      <c r="AB180" s="37"/>
      <c r="AC180" s="37"/>
    </row>
    <row r="181" spans="1:29" s="29" customFormat="1" ht="15" customHeight="1" outlineLevel="2" x14ac:dyDescent="0.35">
      <c r="A181" s="37">
        <f t="shared" si="24"/>
        <v>178</v>
      </c>
      <c r="B181" s="37"/>
      <c r="C181" s="37"/>
      <c r="D181" s="37" t="s">
        <v>3831</v>
      </c>
      <c r="E181" s="215" t="s">
        <v>3500</v>
      </c>
      <c r="F181" s="215"/>
      <c r="G181" s="215"/>
      <c r="H181" s="37"/>
      <c r="I181" s="37" t="s">
        <v>1145</v>
      </c>
      <c r="J181" s="37"/>
      <c r="K181" s="40"/>
      <c r="L181" s="40"/>
      <c r="M181" s="40">
        <v>0.05</v>
      </c>
      <c r="N181" s="40"/>
      <c r="O181" s="40"/>
      <c r="P181" s="42"/>
      <c r="Q181" s="42"/>
      <c r="R181" s="42" t="e">
        <f>#REF!*M181</f>
        <v>#REF!</v>
      </c>
      <c r="S181" s="42"/>
      <c r="T181" s="44"/>
      <c r="U181" s="44"/>
      <c r="V181" s="44"/>
      <c r="W181" s="44"/>
      <c r="X181" s="37" t="e">
        <f t="shared" ref="X181:X192" si="34">IF(ISBLANK(P181),IF(ISBLANK(Q181),IF(ISBLANK(R181),IF(ISBLANK(S181),"Error",S181),R181),Q181),P181)/6</f>
        <v>#REF!</v>
      </c>
      <c r="Y181" s="37" t="e">
        <f t="shared" ref="Y181:Y192" si="35">ROUNDUP(X181,1)</f>
        <v>#REF!</v>
      </c>
      <c r="Z181" s="37">
        <v>10</v>
      </c>
      <c r="AA181" s="37">
        <f t="shared" ref="AA181:AA193" si="36">IF(ISBLANK(Z181),,WORKDAY(VLOOKUP(Z181,$A$2:$AB$876,26),0))</f>
        <v>0</v>
      </c>
      <c r="AB181" s="37" t="e">
        <f t="shared" ref="AB181:AB191" si="37">(WORKDAY(AA181,X181))</f>
        <v>#REF!</v>
      </c>
      <c r="AC181" s="37"/>
    </row>
    <row r="182" spans="1:29" s="29" customFormat="1" ht="15" customHeight="1" outlineLevel="2" x14ac:dyDescent="0.35">
      <c r="A182" s="37">
        <f t="shared" si="24"/>
        <v>179</v>
      </c>
      <c r="B182" s="37"/>
      <c r="C182" s="37"/>
      <c r="D182" s="37" t="s">
        <v>3832</v>
      </c>
      <c r="E182" s="215" t="s">
        <v>3370</v>
      </c>
      <c r="F182" s="215"/>
      <c r="G182" s="215"/>
      <c r="H182" s="37"/>
      <c r="I182" s="37" t="s">
        <v>1146</v>
      </c>
      <c r="J182" s="37"/>
      <c r="K182" s="40"/>
      <c r="L182" s="40"/>
      <c r="M182" s="40">
        <v>0.01</v>
      </c>
      <c r="N182" s="40"/>
      <c r="O182" s="40"/>
      <c r="P182" s="42"/>
      <c r="Q182" s="42"/>
      <c r="R182" s="42" t="e">
        <f>#REF!*M182</f>
        <v>#REF!</v>
      </c>
      <c r="S182" s="42"/>
      <c r="T182" s="44"/>
      <c r="U182" s="44"/>
      <c r="V182" s="44"/>
      <c r="W182" s="44"/>
      <c r="X182" s="37" t="e">
        <f t="shared" si="34"/>
        <v>#REF!</v>
      </c>
      <c r="Y182" s="37" t="e">
        <f t="shared" si="35"/>
        <v>#REF!</v>
      </c>
      <c r="Z182" s="37">
        <v>10</v>
      </c>
      <c r="AA182" s="37">
        <f t="shared" si="36"/>
        <v>0</v>
      </c>
      <c r="AB182" s="37" t="e">
        <f t="shared" si="37"/>
        <v>#REF!</v>
      </c>
      <c r="AC182" s="37"/>
    </row>
    <row r="183" spans="1:29" s="29" customFormat="1" ht="15" customHeight="1" outlineLevel="2" x14ac:dyDescent="0.35">
      <c r="A183" s="37">
        <f t="shared" si="24"/>
        <v>180</v>
      </c>
      <c r="B183" s="37"/>
      <c r="C183" s="37"/>
      <c r="D183" s="37" t="s">
        <v>3839</v>
      </c>
      <c r="E183" s="215" t="s">
        <v>3592</v>
      </c>
      <c r="F183" s="215"/>
      <c r="G183" s="215"/>
      <c r="H183" s="37"/>
      <c r="I183" s="37" t="s">
        <v>1146</v>
      </c>
      <c r="J183" s="37"/>
      <c r="K183" s="40"/>
      <c r="L183" s="40"/>
      <c r="M183" s="40">
        <v>0.05</v>
      </c>
      <c r="N183" s="40"/>
      <c r="O183" s="40"/>
      <c r="P183" s="42"/>
      <c r="Q183" s="42"/>
      <c r="R183" s="42" t="e">
        <f>#REF!*M183</f>
        <v>#REF!</v>
      </c>
      <c r="S183" s="42"/>
      <c r="T183" s="44"/>
      <c r="U183" s="44"/>
      <c r="V183" s="44"/>
      <c r="W183" s="44"/>
      <c r="X183" s="37" t="e">
        <f t="shared" si="34"/>
        <v>#REF!</v>
      </c>
      <c r="Y183" s="37" t="e">
        <f t="shared" si="35"/>
        <v>#REF!</v>
      </c>
      <c r="Z183" s="37">
        <v>10</v>
      </c>
      <c r="AA183" s="37">
        <f t="shared" si="36"/>
        <v>0</v>
      </c>
      <c r="AB183" s="37" t="e">
        <f t="shared" si="37"/>
        <v>#REF!</v>
      </c>
      <c r="AC183" s="37"/>
    </row>
    <row r="184" spans="1:29" s="29" customFormat="1" ht="15" customHeight="1" outlineLevel="2" x14ac:dyDescent="0.35">
      <c r="A184" s="37">
        <f t="shared" si="24"/>
        <v>181</v>
      </c>
      <c r="B184" s="37"/>
      <c r="C184" s="37"/>
      <c r="D184" s="37" t="s">
        <v>3840</v>
      </c>
      <c r="E184" s="215" t="s">
        <v>3372</v>
      </c>
      <c r="F184" s="215"/>
      <c r="G184" s="215"/>
      <c r="H184" s="37"/>
      <c r="I184" s="37" t="s">
        <v>1147</v>
      </c>
      <c r="J184" s="37"/>
      <c r="K184" s="40"/>
      <c r="L184" s="40"/>
      <c r="M184" s="40">
        <v>0.05</v>
      </c>
      <c r="N184" s="40"/>
      <c r="O184" s="40"/>
      <c r="P184" s="42"/>
      <c r="Q184" s="42"/>
      <c r="R184" s="42" t="e">
        <f>#REF!*M184</f>
        <v>#REF!</v>
      </c>
      <c r="S184" s="42"/>
      <c r="T184" s="44"/>
      <c r="U184" s="44"/>
      <c r="V184" s="44"/>
      <c r="W184" s="44"/>
      <c r="X184" s="37" t="e">
        <f t="shared" si="34"/>
        <v>#REF!</v>
      </c>
      <c r="Y184" s="37" t="e">
        <f t="shared" si="35"/>
        <v>#REF!</v>
      </c>
      <c r="Z184" s="37">
        <v>10</v>
      </c>
      <c r="AA184" s="37">
        <f t="shared" si="36"/>
        <v>0</v>
      </c>
      <c r="AB184" s="37" t="e">
        <f t="shared" si="37"/>
        <v>#REF!</v>
      </c>
      <c r="AC184" s="37"/>
    </row>
    <row r="185" spans="1:29" s="29" customFormat="1" ht="15" customHeight="1" outlineLevel="2" x14ac:dyDescent="0.35">
      <c r="A185" s="37">
        <f t="shared" si="24"/>
        <v>182</v>
      </c>
      <c r="B185" s="37"/>
      <c r="C185" s="37"/>
      <c r="D185" s="37" t="s">
        <v>3909</v>
      </c>
      <c r="E185" s="215" t="s">
        <v>3595</v>
      </c>
      <c r="F185" s="215"/>
      <c r="G185" s="215"/>
      <c r="H185" s="37"/>
      <c r="I185" s="37" t="s">
        <v>1148</v>
      </c>
      <c r="J185" s="37"/>
      <c r="K185" s="40"/>
      <c r="L185" s="40"/>
      <c r="M185" s="40">
        <v>0.14000000000000001</v>
      </c>
      <c r="N185" s="40"/>
      <c r="O185" s="40"/>
      <c r="P185" s="42"/>
      <c r="Q185" s="42"/>
      <c r="R185" s="42" t="e">
        <f>#REF!*M185</f>
        <v>#REF!</v>
      </c>
      <c r="S185" s="42"/>
      <c r="T185" s="44"/>
      <c r="U185" s="44"/>
      <c r="V185" s="44"/>
      <c r="W185" s="44"/>
      <c r="X185" s="37" t="e">
        <f t="shared" si="34"/>
        <v>#REF!</v>
      </c>
      <c r="Y185" s="37" t="e">
        <f t="shared" si="35"/>
        <v>#REF!</v>
      </c>
      <c r="Z185" s="37">
        <v>10</v>
      </c>
      <c r="AA185" s="37">
        <f t="shared" si="36"/>
        <v>0</v>
      </c>
      <c r="AB185" s="37" t="e">
        <f t="shared" si="37"/>
        <v>#REF!</v>
      </c>
      <c r="AC185" s="37"/>
    </row>
    <row r="186" spans="1:29" s="29" customFormat="1" ht="15" customHeight="1" outlineLevel="2" x14ac:dyDescent="0.35">
      <c r="A186" s="37">
        <f t="shared" si="24"/>
        <v>183</v>
      </c>
      <c r="B186" s="37"/>
      <c r="C186" s="37"/>
      <c r="D186" s="37" t="s">
        <v>3910</v>
      </c>
      <c r="E186" s="215" t="s">
        <v>3593</v>
      </c>
      <c r="F186" s="215"/>
      <c r="G186" s="215"/>
      <c r="H186" s="37"/>
      <c r="I186" s="37" t="s">
        <v>1149</v>
      </c>
      <c r="J186" s="37"/>
      <c r="K186" s="40"/>
      <c r="L186" s="40"/>
      <c r="M186" s="40">
        <v>0.45</v>
      </c>
      <c r="N186" s="40"/>
      <c r="O186" s="40"/>
      <c r="P186" s="42"/>
      <c r="Q186" s="42"/>
      <c r="R186" s="42" t="e">
        <f>#REF!*M186</f>
        <v>#REF!</v>
      </c>
      <c r="S186" s="42"/>
      <c r="T186" s="44"/>
      <c r="U186" s="44"/>
      <c r="V186" s="44"/>
      <c r="W186" s="44"/>
      <c r="X186" s="37" t="e">
        <f t="shared" si="34"/>
        <v>#REF!</v>
      </c>
      <c r="Y186" s="37" t="e">
        <f t="shared" si="35"/>
        <v>#REF!</v>
      </c>
      <c r="Z186" s="37">
        <v>56</v>
      </c>
      <c r="AA186" s="37">
        <f t="shared" si="36"/>
        <v>23</v>
      </c>
      <c r="AB186" s="37" t="e">
        <f t="shared" si="37"/>
        <v>#REF!</v>
      </c>
      <c r="AC186" s="37"/>
    </row>
    <row r="187" spans="1:29" s="29" customFormat="1" ht="15" customHeight="1" outlineLevel="2" x14ac:dyDescent="0.35">
      <c r="A187" s="37">
        <f t="shared" si="24"/>
        <v>184</v>
      </c>
      <c r="B187" s="37"/>
      <c r="C187" s="37"/>
      <c r="D187" s="37" t="s">
        <v>3911</v>
      </c>
      <c r="E187" s="215" t="s">
        <v>3374</v>
      </c>
      <c r="F187" s="215"/>
      <c r="G187" s="215"/>
      <c r="H187" s="37"/>
      <c r="I187" s="37" t="s">
        <v>1149</v>
      </c>
      <c r="J187" s="37"/>
      <c r="K187" s="40"/>
      <c r="L187" s="40"/>
      <c r="M187" s="40">
        <v>0.05</v>
      </c>
      <c r="N187" s="40"/>
      <c r="O187" s="40"/>
      <c r="P187" s="42"/>
      <c r="Q187" s="42"/>
      <c r="R187" s="42" t="e">
        <f>#REF!*M187</f>
        <v>#REF!</v>
      </c>
      <c r="S187" s="42"/>
      <c r="T187" s="44"/>
      <c r="U187" s="44"/>
      <c r="V187" s="44"/>
      <c r="W187" s="44"/>
      <c r="X187" s="37" t="e">
        <f t="shared" si="34"/>
        <v>#REF!</v>
      </c>
      <c r="Y187" s="37" t="e">
        <f t="shared" si="35"/>
        <v>#REF!</v>
      </c>
      <c r="Z187" s="37">
        <v>57</v>
      </c>
      <c r="AA187" s="37">
        <f t="shared" si="36"/>
        <v>24</v>
      </c>
      <c r="AB187" s="37" t="e">
        <f t="shared" si="37"/>
        <v>#REF!</v>
      </c>
      <c r="AC187" s="37"/>
    </row>
    <row r="188" spans="1:29" s="29" customFormat="1" ht="15" customHeight="1" outlineLevel="2" x14ac:dyDescent="0.35">
      <c r="A188" s="37">
        <f t="shared" si="24"/>
        <v>185</v>
      </c>
      <c r="B188" s="37"/>
      <c r="C188" s="37"/>
      <c r="D188" s="37" t="s">
        <v>3912</v>
      </c>
      <c r="E188" s="215" t="s">
        <v>3501</v>
      </c>
      <c r="F188" s="215"/>
      <c r="G188" s="215"/>
      <c r="H188" s="37"/>
      <c r="I188" s="37" t="s">
        <v>1150</v>
      </c>
      <c r="J188" s="37"/>
      <c r="K188" s="40"/>
      <c r="L188" s="40"/>
      <c r="M188" s="40">
        <v>0.05</v>
      </c>
      <c r="N188" s="40"/>
      <c r="O188" s="40"/>
      <c r="P188" s="42"/>
      <c r="Q188" s="42"/>
      <c r="R188" s="42" t="e">
        <f>#REF!*M188</f>
        <v>#REF!</v>
      </c>
      <c r="S188" s="42"/>
      <c r="T188" s="44"/>
      <c r="U188" s="44"/>
      <c r="V188" s="44"/>
      <c r="W188" s="44"/>
      <c r="X188" s="37" t="e">
        <f t="shared" si="34"/>
        <v>#REF!</v>
      </c>
      <c r="Y188" s="37" t="e">
        <f t="shared" si="35"/>
        <v>#REF!</v>
      </c>
      <c r="Z188" s="37">
        <v>58</v>
      </c>
      <c r="AA188" s="37">
        <f t="shared" si="36"/>
        <v>0</v>
      </c>
      <c r="AB188" s="37" t="e">
        <f t="shared" si="37"/>
        <v>#REF!</v>
      </c>
      <c r="AC188" s="37"/>
    </row>
    <row r="189" spans="1:29" s="29" customFormat="1" ht="15" customHeight="1" outlineLevel="2" x14ac:dyDescent="0.35">
      <c r="A189" s="37">
        <f t="shared" si="24"/>
        <v>186</v>
      </c>
      <c r="B189" s="37"/>
      <c r="C189" s="37"/>
      <c r="D189" s="37" t="s">
        <v>3913</v>
      </c>
      <c r="E189" s="215" t="s">
        <v>3502</v>
      </c>
      <c r="F189" s="215"/>
      <c r="G189" s="215"/>
      <c r="H189" s="37"/>
      <c r="I189" s="37" t="s">
        <v>1151</v>
      </c>
      <c r="J189" s="37"/>
      <c r="K189" s="40"/>
      <c r="L189" s="40"/>
      <c r="M189" s="40">
        <v>0.05</v>
      </c>
      <c r="N189" s="40"/>
      <c r="O189" s="40"/>
      <c r="P189" s="42"/>
      <c r="Q189" s="42"/>
      <c r="R189" s="42" t="e">
        <f>#REF!*M189</f>
        <v>#REF!</v>
      </c>
      <c r="S189" s="42"/>
      <c r="T189" s="44"/>
      <c r="U189" s="44"/>
      <c r="V189" s="44"/>
      <c r="W189" s="44"/>
      <c r="X189" s="37" t="e">
        <f t="shared" si="34"/>
        <v>#REF!</v>
      </c>
      <c r="Y189" s="37" t="e">
        <f t="shared" si="35"/>
        <v>#REF!</v>
      </c>
      <c r="Z189" s="37">
        <v>59</v>
      </c>
      <c r="AA189" s="37">
        <f t="shared" si="36"/>
        <v>0</v>
      </c>
      <c r="AB189" s="37" t="e">
        <f t="shared" si="37"/>
        <v>#REF!</v>
      </c>
      <c r="AC189" s="37"/>
    </row>
    <row r="190" spans="1:29" s="29" customFormat="1" ht="15" customHeight="1" outlineLevel="2" x14ac:dyDescent="0.35">
      <c r="A190" s="37">
        <f t="shared" si="24"/>
        <v>187</v>
      </c>
      <c r="B190" s="37"/>
      <c r="C190" s="37"/>
      <c r="D190" s="37" t="s">
        <v>3914</v>
      </c>
      <c r="E190" s="215" t="s">
        <v>3376</v>
      </c>
      <c r="F190" s="215"/>
      <c r="G190" s="215"/>
      <c r="H190" s="37"/>
      <c r="I190" s="37" t="s">
        <v>1152</v>
      </c>
      <c r="J190" s="37"/>
      <c r="K190" s="40"/>
      <c r="L190" s="40"/>
      <c r="M190" s="40">
        <v>0.05</v>
      </c>
      <c r="N190" s="40"/>
      <c r="O190" s="40"/>
      <c r="P190" s="42"/>
      <c r="Q190" s="42"/>
      <c r="R190" s="42" t="e">
        <f>#REF!*M190</f>
        <v>#REF!</v>
      </c>
      <c r="S190" s="42"/>
      <c r="T190" s="44"/>
      <c r="U190" s="44"/>
      <c r="V190" s="44"/>
      <c r="W190" s="44"/>
      <c r="X190" s="37" t="e">
        <f t="shared" si="34"/>
        <v>#REF!</v>
      </c>
      <c r="Y190" s="37" t="e">
        <f t="shared" si="35"/>
        <v>#REF!</v>
      </c>
      <c r="Z190" s="37">
        <v>60</v>
      </c>
      <c r="AA190" s="37">
        <f t="shared" si="36"/>
        <v>0</v>
      </c>
      <c r="AB190" s="37" t="e">
        <f t="shared" si="37"/>
        <v>#REF!</v>
      </c>
      <c r="AC190" s="37"/>
    </row>
    <row r="191" spans="1:29" s="29" customFormat="1" ht="15" customHeight="1" outlineLevel="2" x14ac:dyDescent="0.35">
      <c r="A191" s="37">
        <f t="shared" si="24"/>
        <v>188</v>
      </c>
      <c r="B191" s="37"/>
      <c r="C191" s="37"/>
      <c r="D191" s="37" t="s">
        <v>3915</v>
      </c>
      <c r="E191" s="215" t="s">
        <v>4021</v>
      </c>
      <c r="F191" s="215"/>
      <c r="G191" s="215"/>
      <c r="H191" s="37"/>
      <c r="I191" s="37" t="s">
        <v>1153</v>
      </c>
      <c r="J191" s="37"/>
      <c r="K191" s="40"/>
      <c r="L191" s="40"/>
      <c r="M191" s="40">
        <v>0.05</v>
      </c>
      <c r="N191" s="40"/>
      <c r="O191" s="40"/>
      <c r="P191" s="42"/>
      <c r="Q191" s="42"/>
      <c r="R191" s="42" t="e">
        <f>#REF!*M191</f>
        <v>#REF!</v>
      </c>
      <c r="S191" s="42"/>
      <c r="T191" s="44"/>
      <c r="U191" s="44"/>
      <c r="V191" s="44"/>
      <c r="W191" s="44"/>
      <c r="X191" s="37" t="e">
        <f t="shared" si="34"/>
        <v>#REF!</v>
      </c>
      <c r="Y191" s="37" t="e">
        <f t="shared" si="35"/>
        <v>#REF!</v>
      </c>
      <c r="Z191" s="37">
        <v>61</v>
      </c>
      <c r="AA191" s="37">
        <f t="shared" si="36"/>
        <v>0</v>
      </c>
      <c r="AB191" s="37" t="e">
        <f t="shared" si="37"/>
        <v>#REF!</v>
      </c>
      <c r="AC191" s="37"/>
    </row>
    <row r="192" spans="1:29" s="29" customFormat="1" ht="15" customHeight="1" outlineLevel="1" x14ac:dyDescent="0.35">
      <c r="A192" s="37">
        <f t="shared" si="24"/>
        <v>189</v>
      </c>
      <c r="B192" s="37"/>
      <c r="C192" s="37" t="s">
        <v>248</v>
      </c>
      <c r="D192" s="215" t="s">
        <v>3864</v>
      </c>
      <c r="E192" s="215"/>
      <c r="F192" s="215"/>
      <c r="G192" s="215"/>
      <c r="H192" s="37"/>
      <c r="I192" s="37"/>
      <c r="J192" s="37"/>
      <c r="K192" s="40"/>
      <c r="L192" s="40"/>
      <c r="M192" s="40"/>
      <c r="N192" s="40"/>
      <c r="O192" s="40"/>
      <c r="P192" s="42"/>
      <c r="Q192" s="42" t="e">
        <f>(P154*Sheet1!#REF!)</f>
        <v>#REF!</v>
      </c>
      <c r="R192" s="42"/>
      <c r="S192" s="42"/>
      <c r="T192" s="44"/>
      <c r="U192" s="44"/>
      <c r="V192" s="44"/>
      <c r="W192" s="44"/>
      <c r="X192" s="37" t="e">
        <f t="shared" si="34"/>
        <v>#REF!</v>
      </c>
      <c r="Y192" s="37" t="e">
        <f t="shared" si="35"/>
        <v>#REF!</v>
      </c>
      <c r="Z192" s="37"/>
      <c r="AA192" s="37">
        <f t="shared" si="36"/>
        <v>0</v>
      </c>
      <c r="AB192" s="37" t="e">
        <f>WORKDAY(AA192,X192)</f>
        <v>#REF!</v>
      </c>
      <c r="AC192" s="37"/>
    </row>
    <row r="193" spans="1:29" s="29" customFormat="1" ht="15" customHeight="1" x14ac:dyDescent="0.35">
      <c r="A193" s="37">
        <f t="shared" si="24"/>
        <v>190</v>
      </c>
      <c r="B193" s="37"/>
      <c r="C193" s="37" t="s">
        <v>262</v>
      </c>
      <c r="D193" s="215" t="s">
        <v>4305</v>
      </c>
      <c r="E193" s="215"/>
      <c r="F193" s="215"/>
      <c r="G193" s="215"/>
      <c r="H193" s="215"/>
      <c r="I193" s="215"/>
      <c r="J193" s="215"/>
      <c r="K193" s="215"/>
      <c r="L193" s="215"/>
      <c r="M193" s="215"/>
      <c r="N193" s="215"/>
      <c r="O193" s="215"/>
      <c r="P193" s="215"/>
      <c r="Q193" s="215"/>
      <c r="R193" s="215"/>
      <c r="S193" s="215"/>
      <c r="T193" s="215"/>
      <c r="U193" s="215"/>
      <c r="V193" s="215"/>
      <c r="W193" s="215"/>
      <c r="X193" s="215"/>
      <c r="Y193" s="215"/>
      <c r="Z193" s="37"/>
      <c r="AA193" s="37">
        <f t="shared" si="36"/>
        <v>0</v>
      </c>
      <c r="AB193" s="37">
        <f>WORKDAY(AA193,X193)</f>
        <v>0</v>
      </c>
      <c r="AC193" s="37"/>
    </row>
    <row r="194" spans="1:29" s="30" customFormat="1" ht="15" customHeight="1" x14ac:dyDescent="0.35">
      <c r="A194" s="25">
        <f t="shared" si="24"/>
        <v>191</v>
      </c>
      <c r="B194" s="25">
        <v>1.5</v>
      </c>
      <c r="C194" s="211" t="s">
        <v>3988</v>
      </c>
      <c r="D194" s="211"/>
      <c r="E194" s="211"/>
      <c r="F194" s="211"/>
      <c r="G194" s="211"/>
      <c r="H194" s="25"/>
      <c r="I194" s="25"/>
      <c r="J194" s="25"/>
      <c r="K194" s="40"/>
      <c r="L194" s="40"/>
      <c r="M194" s="40"/>
      <c r="N194" s="40"/>
      <c r="O194" s="40"/>
      <c r="P194" s="42"/>
      <c r="Q194" s="42"/>
      <c r="R194" s="42"/>
      <c r="S194" s="42"/>
      <c r="T194" s="44"/>
      <c r="U194" s="44"/>
      <c r="V194" s="44"/>
      <c r="W194" s="44"/>
      <c r="X194" s="25"/>
      <c r="Y194" s="25"/>
      <c r="Z194" s="25"/>
      <c r="AA194" s="25"/>
      <c r="AB194" s="25"/>
      <c r="AC194" s="25"/>
    </row>
    <row r="195" spans="1:29" s="30" customFormat="1" ht="15" customHeight="1" outlineLevel="1" x14ac:dyDescent="0.35">
      <c r="A195" s="25">
        <f t="shared" si="24"/>
        <v>192</v>
      </c>
      <c r="B195" s="25"/>
      <c r="C195" s="25" t="s">
        <v>5</v>
      </c>
      <c r="D195" s="211" t="s">
        <v>3965</v>
      </c>
      <c r="E195" s="211"/>
      <c r="F195" s="211"/>
      <c r="G195" s="211"/>
      <c r="H195" s="25"/>
      <c r="I195" s="25"/>
      <c r="J195" s="25"/>
      <c r="K195" s="40"/>
      <c r="L195" s="40"/>
      <c r="M195" s="40"/>
      <c r="N195" s="40"/>
      <c r="O195" s="40"/>
      <c r="P195" s="42"/>
      <c r="Q195" s="42"/>
      <c r="R195" s="42"/>
      <c r="S195" s="42"/>
      <c r="T195" s="44"/>
      <c r="U195" s="44"/>
      <c r="V195" s="44"/>
      <c r="W195" s="44"/>
      <c r="X195" s="25"/>
      <c r="Y195" s="25"/>
      <c r="Z195" s="25"/>
      <c r="AA195" s="25"/>
      <c r="AB195" s="25"/>
      <c r="AC195" s="25"/>
    </row>
    <row r="196" spans="1:29" s="30" customFormat="1" ht="15" customHeight="1" outlineLevel="2" x14ac:dyDescent="0.35">
      <c r="A196" s="25">
        <f t="shared" si="24"/>
        <v>193</v>
      </c>
      <c r="B196" s="25"/>
      <c r="C196" s="25"/>
      <c r="D196" s="25" t="s">
        <v>2314</v>
      </c>
      <c r="E196" s="211" t="s">
        <v>3964</v>
      </c>
      <c r="F196" s="211"/>
      <c r="G196" s="211"/>
      <c r="H196" s="25"/>
      <c r="I196" s="25"/>
      <c r="J196" s="25"/>
      <c r="K196" s="40"/>
      <c r="L196" s="40"/>
      <c r="M196" s="40"/>
      <c r="N196" s="40"/>
      <c r="O196" s="40"/>
      <c r="P196" s="42"/>
      <c r="Q196" s="42"/>
      <c r="R196" s="42"/>
      <c r="S196" s="42"/>
      <c r="T196" s="44"/>
      <c r="U196" s="44"/>
      <c r="V196" s="44"/>
      <c r="W196" s="44"/>
      <c r="X196" s="25"/>
      <c r="Y196" s="25"/>
      <c r="Z196" s="25"/>
      <c r="AA196" s="25"/>
      <c r="AB196" s="25"/>
      <c r="AC196" s="25"/>
    </row>
    <row r="197" spans="1:29" s="30" customFormat="1" ht="15" customHeight="1" outlineLevel="4" x14ac:dyDescent="0.35">
      <c r="A197" s="25">
        <f t="shared" si="24"/>
        <v>194</v>
      </c>
      <c r="B197" s="25"/>
      <c r="C197" s="25"/>
      <c r="D197" s="25"/>
      <c r="E197" s="25" t="s">
        <v>3978</v>
      </c>
      <c r="F197" s="211" t="s">
        <v>3828</v>
      </c>
      <c r="G197" s="211"/>
      <c r="H197" s="25"/>
      <c r="I197" s="25"/>
      <c r="J197" s="25"/>
      <c r="K197" s="40"/>
      <c r="L197" s="40"/>
      <c r="M197" s="40"/>
      <c r="N197" s="40"/>
      <c r="O197" s="40"/>
      <c r="P197" s="42"/>
      <c r="Q197" s="42"/>
      <c r="R197" s="42"/>
      <c r="S197" s="42"/>
      <c r="T197" s="44"/>
      <c r="U197" s="44"/>
      <c r="V197" s="44"/>
      <c r="W197" s="44"/>
      <c r="X197" s="25"/>
      <c r="Y197" s="25"/>
      <c r="Z197" s="25"/>
      <c r="AA197" s="25"/>
      <c r="AB197" s="25"/>
      <c r="AC197" s="25"/>
    </row>
    <row r="198" spans="1:29" s="30" customFormat="1" ht="15" customHeight="1" outlineLevel="4" x14ac:dyDescent="0.35">
      <c r="A198" s="25">
        <f t="shared" si="24"/>
        <v>195</v>
      </c>
      <c r="B198" s="25"/>
      <c r="C198" s="25"/>
      <c r="D198" s="25"/>
      <c r="E198" s="25" t="s">
        <v>3979</v>
      </c>
      <c r="F198" s="211" t="s">
        <v>3576</v>
      </c>
      <c r="G198" s="211"/>
      <c r="H198" s="25"/>
      <c r="I198" s="25"/>
      <c r="J198" s="25"/>
      <c r="K198" s="40"/>
      <c r="L198" s="40"/>
      <c r="M198" s="40"/>
      <c r="N198" s="40"/>
      <c r="O198" s="40"/>
      <c r="P198" s="42"/>
      <c r="Q198" s="42"/>
      <c r="R198" s="42"/>
      <c r="S198" s="42"/>
      <c r="T198" s="44"/>
      <c r="U198" s="44"/>
      <c r="V198" s="44"/>
      <c r="W198" s="44"/>
      <c r="X198" s="25"/>
      <c r="Y198" s="25"/>
      <c r="Z198" s="25"/>
      <c r="AA198" s="25"/>
      <c r="AB198" s="25"/>
      <c r="AC198" s="25"/>
    </row>
    <row r="199" spans="1:29" s="30" customFormat="1" ht="15" customHeight="1" outlineLevel="4" x14ac:dyDescent="0.35">
      <c r="A199" s="25">
        <f t="shared" si="24"/>
        <v>196</v>
      </c>
      <c r="B199" s="25"/>
      <c r="C199" s="25"/>
      <c r="D199" s="25"/>
      <c r="E199" s="25" t="s">
        <v>3980</v>
      </c>
      <c r="F199" s="211" t="s">
        <v>3974</v>
      </c>
      <c r="G199" s="211"/>
      <c r="H199" s="25"/>
      <c r="I199" s="25"/>
      <c r="J199" s="25"/>
      <c r="K199" s="40"/>
      <c r="L199" s="40"/>
      <c r="M199" s="40"/>
      <c r="N199" s="40"/>
      <c r="O199" s="40"/>
      <c r="P199" s="42"/>
      <c r="Q199" s="42"/>
      <c r="R199" s="42"/>
      <c r="S199" s="42"/>
      <c r="T199" s="44"/>
      <c r="U199" s="44"/>
      <c r="V199" s="44"/>
      <c r="W199" s="44"/>
      <c r="X199" s="25"/>
      <c r="Y199" s="25"/>
      <c r="Z199" s="25"/>
      <c r="AA199" s="25"/>
      <c r="AB199" s="25"/>
      <c r="AC199" s="25"/>
    </row>
    <row r="200" spans="1:29" s="30" customFormat="1" ht="15" customHeight="1" outlineLevel="4" x14ac:dyDescent="0.35">
      <c r="A200" s="25">
        <f t="shared" si="24"/>
        <v>197</v>
      </c>
      <c r="B200" s="25"/>
      <c r="C200" s="25"/>
      <c r="D200" s="25"/>
      <c r="E200" s="25" t="s">
        <v>3981</v>
      </c>
      <c r="F200" s="211" t="s">
        <v>3577</v>
      </c>
      <c r="G200" s="211"/>
      <c r="H200" s="211"/>
      <c r="I200" s="25"/>
      <c r="J200" s="25"/>
      <c r="K200" s="40"/>
      <c r="L200" s="40"/>
      <c r="M200" s="40"/>
      <c r="N200" s="40"/>
      <c r="O200" s="40"/>
      <c r="P200" s="42"/>
      <c r="Q200" s="42"/>
      <c r="R200" s="42"/>
      <c r="S200" s="42"/>
      <c r="T200" s="44"/>
      <c r="U200" s="44"/>
      <c r="V200" s="44"/>
      <c r="W200" s="44"/>
      <c r="X200" s="25"/>
      <c r="Y200" s="25"/>
      <c r="Z200" s="25"/>
      <c r="AA200" s="25"/>
      <c r="AB200" s="25"/>
      <c r="AC200" s="25"/>
    </row>
    <row r="201" spans="1:29" s="30" customFormat="1" ht="15" customHeight="1" outlineLevel="4" x14ac:dyDescent="0.35">
      <c r="A201" s="25">
        <f t="shared" ref="A201:A268" si="38">A200+1</f>
        <v>198</v>
      </c>
      <c r="B201" s="25"/>
      <c r="C201" s="25"/>
      <c r="D201" s="25"/>
      <c r="E201" s="25" t="s">
        <v>3982</v>
      </c>
      <c r="F201" s="211" t="s">
        <v>3991</v>
      </c>
      <c r="G201" s="211"/>
      <c r="H201" s="211"/>
      <c r="I201" s="25"/>
      <c r="J201" s="25"/>
      <c r="K201" s="40"/>
      <c r="L201" s="40"/>
      <c r="M201" s="40"/>
      <c r="N201" s="40"/>
      <c r="O201" s="40"/>
      <c r="P201" s="42"/>
      <c r="Q201" s="42"/>
      <c r="R201" s="42"/>
      <c r="S201" s="42"/>
      <c r="T201" s="44"/>
      <c r="U201" s="44"/>
      <c r="V201" s="44"/>
      <c r="W201" s="44"/>
      <c r="X201" s="25"/>
      <c r="Y201" s="25"/>
      <c r="Z201" s="25"/>
      <c r="AA201" s="25"/>
      <c r="AB201" s="25"/>
      <c r="AC201" s="25"/>
    </row>
    <row r="202" spans="1:29" s="30" customFormat="1" ht="15" customHeight="1" outlineLevel="2" x14ac:dyDescent="0.35">
      <c r="A202" s="25">
        <f t="shared" si="38"/>
        <v>199</v>
      </c>
      <c r="B202" s="25"/>
      <c r="C202" s="25"/>
      <c r="D202" s="25" t="s">
        <v>2316</v>
      </c>
      <c r="E202" s="211" t="s">
        <v>3964</v>
      </c>
      <c r="F202" s="211"/>
      <c r="G202" s="211"/>
      <c r="H202" s="25"/>
      <c r="I202" s="25"/>
      <c r="J202" s="25"/>
      <c r="K202" s="40"/>
      <c r="L202" s="40"/>
      <c r="M202" s="40"/>
      <c r="N202" s="40"/>
      <c r="O202" s="40"/>
      <c r="P202" s="42"/>
      <c r="Q202" s="42"/>
      <c r="R202" s="42"/>
      <c r="S202" s="42"/>
      <c r="T202" s="44"/>
      <c r="U202" s="44"/>
      <c r="V202" s="44"/>
      <c r="W202" s="44"/>
      <c r="X202" s="25"/>
      <c r="Y202" s="25"/>
      <c r="Z202" s="25"/>
      <c r="AA202" s="25"/>
      <c r="AB202" s="25"/>
      <c r="AC202" s="25"/>
    </row>
    <row r="203" spans="1:29" s="30" customFormat="1" ht="15" customHeight="1" outlineLevel="3" x14ac:dyDescent="0.35">
      <c r="A203" s="25">
        <f t="shared" si="38"/>
        <v>200</v>
      </c>
      <c r="B203" s="25"/>
      <c r="C203" s="25"/>
      <c r="D203" s="25"/>
      <c r="E203" s="25" t="s">
        <v>3978</v>
      </c>
      <c r="F203" s="211" t="s">
        <v>3828</v>
      </c>
      <c r="G203" s="211"/>
      <c r="H203" s="25"/>
      <c r="I203" s="25"/>
      <c r="J203" s="25"/>
      <c r="K203" s="40"/>
      <c r="L203" s="40"/>
      <c r="M203" s="40"/>
      <c r="N203" s="40"/>
      <c r="O203" s="40"/>
      <c r="P203" s="42"/>
      <c r="Q203" s="42"/>
      <c r="R203" s="42"/>
      <c r="S203" s="42"/>
      <c r="T203" s="44"/>
      <c r="U203" s="44"/>
      <c r="V203" s="44"/>
      <c r="W203" s="44"/>
      <c r="X203" s="25"/>
      <c r="Y203" s="25"/>
      <c r="Z203" s="25"/>
      <c r="AA203" s="25"/>
      <c r="AB203" s="25"/>
      <c r="AC203" s="25"/>
    </row>
    <row r="204" spans="1:29" s="30" customFormat="1" ht="15" customHeight="1" outlineLevel="3" x14ac:dyDescent="0.35">
      <c r="A204" s="25">
        <f t="shared" si="38"/>
        <v>201</v>
      </c>
      <c r="B204" s="25"/>
      <c r="C204" s="25"/>
      <c r="D204" s="25"/>
      <c r="E204" s="25" t="s">
        <v>3979</v>
      </c>
      <c r="F204" s="211" t="s">
        <v>3576</v>
      </c>
      <c r="G204" s="211"/>
      <c r="H204" s="25"/>
      <c r="I204" s="25"/>
      <c r="J204" s="25"/>
      <c r="K204" s="40"/>
      <c r="L204" s="40"/>
      <c r="M204" s="40"/>
      <c r="N204" s="40"/>
      <c r="O204" s="40"/>
      <c r="P204" s="42"/>
      <c r="Q204" s="42"/>
      <c r="R204" s="42"/>
      <c r="S204" s="42"/>
      <c r="T204" s="44"/>
      <c r="U204" s="44"/>
      <c r="V204" s="44"/>
      <c r="W204" s="44"/>
      <c r="X204" s="25"/>
      <c r="Y204" s="25"/>
      <c r="Z204" s="25"/>
      <c r="AA204" s="25"/>
      <c r="AB204" s="25"/>
      <c r="AC204" s="25"/>
    </row>
    <row r="205" spans="1:29" s="30" customFormat="1" ht="15" customHeight="1" outlineLevel="3" x14ac:dyDescent="0.35">
      <c r="A205" s="25">
        <f t="shared" si="38"/>
        <v>202</v>
      </c>
      <c r="B205" s="25"/>
      <c r="C205" s="25"/>
      <c r="D205" s="25"/>
      <c r="E205" s="25" t="s">
        <v>3980</v>
      </c>
      <c r="F205" s="211" t="s">
        <v>3974</v>
      </c>
      <c r="G205" s="211"/>
      <c r="H205" s="25"/>
      <c r="I205" s="25"/>
      <c r="J205" s="25"/>
      <c r="K205" s="40"/>
      <c r="L205" s="40"/>
      <c r="M205" s="40"/>
      <c r="N205" s="40"/>
      <c r="O205" s="40"/>
      <c r="P205" s="42"/>
      <c r="Q205" s="42"/>
      <c r="R205" s="42"/>
      <c r="S205" s="42"/>
      <c r="T205" s="44"/>
      <c r="U205" s="44"/>
      <c r="V205" s="44"/>
      <c r="W205" s="44"/>
      <c r="X205" s="25"/>
      <c r="Y205" s="25"/>
      <c r="Z205" s="25"/>
      <c r="AA205" s="25"/>
      <c r="AB205" s="25"/>
      <c r="AC205" s="25"/>
    </row>
    <row r="206" spans="1:29" s="30" customFormat="1" ht="15" customHeight="1" outlineLevel="3" x14ac:dyDescent="0.35">
      <c r="A206" s="25">
        <f t="shared" si="38"/>
        <v>203</v>
      </c>
      <c r="B206" s="25"/>
      <c r="C206" s="25"/>
      <c r="D206" s="25"/>
      <c r="E206" s="25" t="s">
        <v>3981</v>
      </c>
      <c r="F206" s="211" t="s">
        <v>3577</v>
      </c>
      <c r="G206" s="211"/>
      <c r="H206" s="211"/>
      <c r="I206" s="25"/>
      <c r="J206" s="25"/>
      <c r="K206" s="40"/>
      <c r="L206" s="40"/>
      <c r="M206" s="40"/>
      <c r="N206" s="40"/>
      <c r="O206" s="40"/>
      <c r="P206" s="42"/>
      <c r="Q206" s="42"/>
      <c r="R206" s="42"/>
      <c r="S206" s="42"/>
      <c r="T206" s="44"/>
      <c r="U206" s="44"/>
      <c r="V206" s="44"/>
      <c r="W206" s="44"/>
      <c r="X206" s="25"/>
      <c r="Y206" s="25"/>
      <c r="Z206" s="25"/>
      <c r="AA206" s="25"/>
      <c r="AB206" s="25"/>
      <c r="AC206" s="25"/>
    </row>
    <row r="207" spans="1:29" s="30" customFormat="1" ht="15" customHeight="1" outlineLevel="3" x14ac:dyDescent="0.35">
      <c r="A207" s="25">
        <f t="shared" si="38"/>
        <v>204</v>
      </c>
      <c r="B207" s="25"/>
      <c r="C207" s="25"/>
      <c r="D207" s="25"/>
      <c r="E207" s="25" t="s">
        <v>3982</v>
      </c>
      <c r="F207" s="211" t="s">
        <v>3991</v>
      </c>
      <c r="G207" s="211"/>
      <c r="H207" s="211"/>
      <c r="I207" s="25"/>
      <c r="J207" s="25"/>
      <c r="K207" s="40"/>
      <c r="L207" s="40"/>
      <c r="M207" s="40"/>
      <c r="N207" s="40"/>
      <c r="O207" s="40"/>
      <c r="P207" s="42"/>
      <c r="Q207" s="42"/>
      <c r="R207" s="42"/>
      <c r="S207" s="42"/>
      <c r="T207" s="44"/>
      <c r="U207" s="44"/>
      <c r="V207" s="44"/>
      <c r="W207" s="44"/>
      <c r="X207" s="25"/>
      <c r="Y207" s="25"/>
      <c r="Z207" s="25"/>
      <c r="AA207" s="25"/>
      <c r="AB207" s="25"/>
      <c r="AC207" s="25"/>
    </row>
    <row r="208" spans="1:29" s="30" customFormat="1" ht="15" customHeight="1" outlineLevel="1" x14ac:dyDescent="0.35">
      <c r="A208" s="25">
        <f t="shared" si="38"/>
        <v>205</v>
      </c>
      <c r="B208" s="25"/>
      <c r="C208" s="25" t="s">
        <v>7</v>
      </c>
      <c r="D208" s="211" t="s">
        <v>3969</v>
      </c>
      <c r="E208" s="211"/>
      <c r="F208" s="211"/>
      <c r="G208" s="211"/>
      <c r="H208" s="25"/>
      <c r="I208" s="25"/>
      <c r="J208" s="25"/>
      <c r="K208" s="40"/>
      <c r="L208" s="40"/>
      <c r="M208" s="40"/>
      <c r="N208" s="40"/>
      <c r="O208" s="40"/>
      <c r="P208" s="42"/>
      <c r="Q208" s="42"/>
      <c r="R208" s="42"/>
      <c r="S208" s="42"/>
      <c r="T208" s="44"/>
      <c r="U208" s="44"/>
      <c r="V208" s="44"/>
      <c r="W208" s="44"/>
      <c r="X208" s="25"/>
      <c r="Y208" s="25"/>
      <c r="Z208" s="25"/>
      <c r="AA208" s="25"/>
      <c r="AB208" s="25"/>
      <c r="AC208" s="25"/>
    </row>
    <row r="209" spans="1:29" s="30" customFormat="1" ht="15" customHeight="1" outlineLevel="2" x14ac:dyDescent="0.35">
      <c r="A209" s="25">
        <f t="shared" si="38"/>
        <v>206</v>
      </c>
      <c r="B209" s="25"/>
      <c r="C209" s="25"/>
      <c r="D209" s="25" t="s">
        <v>2370</v>
      </c>
      <c r="E209" s="211" t="s">
        <v>3963</v>
      </c>
      <c r="F209" s="211"/>
      <c r="G209" s="211"/>
      <c r="H209" s="25"/>
      <c r="I209" s="25"/>
      <c r="J209" s="25"/>
      <c r="K209" s="40"/>
      <c r="L209" s="40"/>
      <c r="M209" s="40"/>
      <c r="N209" s="40"/>
      <c r="O209" s="40"/>
      <c r="P209" s="42"/>
      <c r="Q209" s="42"/>
      <c r="R209" s="42"/>
      <c r="S209" s="42"/>
      <c r="T209" s="44"/>
      <c r="U209" s="44"/>
      <c r="V209" s="44"/>
      <c r="W209" s="44"/>
      <c r="X209" s="25"/>
      <c r="Y209" s="25"/>
      <c r="Z209" s="25"/>
      <c r="AA209" s="25"/>
      <c r="AB209" s="25"/>
      <c r="AC209" s="25"/>
    </row>
    <row r="210" spans="1:29" s="30" customFormat="1" ht="15" customHeight="1" outlineLevel="4" x14ac:dyDescent="0.35">
      <c r="A210" s="25">
        <f t="shared" si="38"/>
        <v>207</v>
      </c>
      <c r="B210" s="25"/>
      <c r="C210" s="25"/>
      <c r="D210" s="25"/>
      <c r="E210" s="25" t="s">
        <v>3983</v>
      </c>
      <c r="F210" s="211" t="s">
        <v>3828</v>
      </c>
      <c r="G210" s="211"/>
      <c r="H210" s="25"/>
      <c r="I210" s="25"/>
      <c r="J210" s="25"/>
      <c r="K210" s="40"/>
      <c r="L210" s="40"/>
      <c r="M210" s="40"/>
      <c r="N210" s="40"/>
      <c r="O210" s="40"/>
      <c r="P210" s="42"/>
      <c r="Q210" s="42"/>
      <c r="R210" s="42"/>
      <c r="S210" s="42"/>
      <c r="T210" s="44"/>
      <c r="U210" s="44"/>
      <c r="V210" s="44"/>
      <c r="W210" s="44"/>
      <c r="X210" s="25"/>
      <c r="Y210" s="25"/>
      <c r="Z210" s="25"/>
      <c r="AA210" s="25"/>
      <c r="AB210" s="25"/>
      <c r="AC210" s="25"/>
    </row>
    <row r="211" spans="1:29" s="30" customFormat="1" ht="15" customHeight="1" outlineLevel="4" x14ac:dyDescent="0.35">
      <c r="A211" s="25">
        <f t="shared" si="38"/>
        <v>208</v>
      </c>
      <c r="B211" s="25"/>
      <c r="C211" s="25"/>
      <c r="D211" s="25"/>
      <c r="E211" s="25" t="s">
        <v>3983</v>
      </c>
      <c r="F211" s="211" t="s">
        <v>3576</v>
      </c>
      <c r="G211" s="211"/>
      <c r="H211" s="25"/>
      <c r="I211" s="25"/>
      <c r="J211" s="25"/>
      <c r="K211" s="40"/>
      <c r="L211" s="40"/>
      <c r="M211" s="40"/>
      <c r="N211" s="40"/>
      <c r="O211" s="40"/>
      <c r="P211" s="42"/>
      <c r="Q211" s="42"/>
      <c r="R211" s="42"/>
      <c r="S211" s="42"/>
      <c r="T211" s="44"/>
      <c r="U211" s="44"/>
      <c r="V211" s="44"/>
      <c r="W211" s="44"/>
      <c r="X211" s="25"/>
      <c r="Y211" s="25"/>
      <c r="Z211" s="25"/>
      <c r="AA211" s="25"/>
      <c r="AB211" s="25"/>
      <c r="AC211" s="25"/>
    </row>
    <row r="212" spans="1:29" s="30" customFormat="1" ht="15" customHeight="1" outlineLevel="4" x14ac:dyDescent="0.35">
      <c r="A212" s="25">
        <f t="shared" si="38"/>
        <v>209</v>
      </c>
      <c r="B212" s="25"/>
      <c r="C212" s="25"/>
      <c r="D212" s="25"/>
      <c r="E212" s="25" t="s">
        <v>3983</v>
      </c>
      <c r="F212" s="211" t="s">
        <v>3974</v>
      </c>
      <c r="G212" s="211"/>
      <c r="H212" s="25"/>
      <c r="I212" s="25"/>
      <c r="J212" s="25"/>
      <c r="K212" s="40"/>
      <c r="L212" s="40"/>
      <c r="M212" s="40"/>
      <c r="N212" s="40"/>
      <c r="O212" s="40"/>
      <c r="P212" s="42"/>
      <c r="Q212" s="42"/>
      <c r="R212" s="42"/>
      <c r="S212" s="42"/>
      <c r="T212" s="44"/>
      <c r="U212" s="44"/>
      <c r="V212" s="44"/>
      <c r="W212" s="44"/>
      <c r="X212" s="25"/>
      <c r="Y212" s="25"/>
      <c r="Z212" s="25"/>
      <c r="AA212" s="25"/>
      <c r="AB212" s="25"/>
      <c r="AC212" s="25"/>
    </row>
    <row r="213" spans="1:29" s="30" customFormat="1" ht="15" customHeight="1" outlineLevel="4" x14ac:dyDescent="0.35">
      <c r="A213" s="25">
        <f t="shared" si="38"/>
        <v>210</v>
      </c>
      <c r="B213" s="25"/>
      <c r="C213" s="25"/>
      <c r="D213" s="25"/>
      <c r="E213" s="25" t="s">
        <v>3983</v>
      </c>
      <c r="F213" s="211" t="s">
        <v>3577</v>
      </c>
      <c r="G213" s="211"/>
      <c r="H213" s="211"/>
      <c r="I213" s="25"/>
      <c r="J213" s="25"/>
      <c r="K213" s="40"/>
      <c r="L213" s="40"/>
      <c r="M213" s="40"/>
      <c r="N213" s="40"/>
      <c r="O213" s="40"/>
      <c r="P213" s="42"/>
      <c r="Q213" s="42"/>
      <c r="R213" s="42"/>
      <c r="S213" s="42"/>
      <c r="T213" s="44"/>
      <c r="U213" s="44"/>
      <c r="V213" s="44"/>
      <c r="W213" s="44"/>
      <c r="X213" s="25"/>
      <c r="Y213" s="25"/>
      <c r="Z213" s="25"/>
      <c r="AA213" s="25"/>
      <c r="AB213" s="25"/>
      <c r="AC213" s="25"/>
    </row>
    <row r="214" spans="1:29" s="30" customFormat="1" ht="15" customHeight="1" outlineLevel="4" x14ac:dyDescent="0.35">
      <c r="A214" s="25">
        <f t="shared" si="38"/>
        <v>211</v>
      </c>
      <c r="B214" s="25"/>
      <c r="C214" s="25"/>
      <c r="D214" s="25"/>
      <c r="E214" s="25" t="s">
        <v>3983</v>
      </c>
      <c r="F214" s="211" t="s">
        <v>3992</v>
      </c>
      <c r="G214" s="211"/>
      <c r="H214" s="211"/>
      <c r="I214" s="25"/>
      <c r="J214" s="25"/>
      <c r="K214" s="40"/>
      <c r="L214" s="40"/>
      <c r="M214" s="40"/>
      <c r="N214" s="40"/>
      <c r="O214" s="40"/>
      <c r="P214" s="42"/>
      <c r="Q214" s="42"/>
      <c r="R214" s="42"/>
      <c r="S214" s="42"/>
      <c r="T214" s="44"/>
      <c r="U214" s="44"/>
      <c r="V214" s="44"/>
      <c r="W214" s="44"/>
      <c r="X214" s="25"/>
      <c r="Y214" s="25"/>
      <c r="Z214" s="25"/>
      <c r="AA214" s="25"/>
      <c r="AB214" s="25"/>
      <c r="AC214" s="25"/>
    </row>
    <row r="215" spans="1:29" s="30" customFormat="1" ht="15" customHeight="1" outlineLevel="2" x14ac:dyDescent="0.35">
      <c r="A215" s="25">
        <f t="shared" si="38"/>
        <v>212</v>
      </c>
      <c r="B215" s="25"/>
      <c r="C215" s="25"/>
      <c r="D215" s="25" t="s">
        <v>2373</v>
      </c>
      <c r="E215" s="211" t="s">
        <v>3962</v>
      </c>
      <c r="F215" s="211"/>
      <c r="G215" s="211"/>
      <c r="H215" s="25"/>
      <c r="I215" s="25"/>
      <c r="J215" s="25"/>
      <c r="K215" s="40"/>
      <c r="L215" s="40"/>
      <c r="M215" s="40"/>
      <c r="N215" s="40"/>
      <c r="O215" s="40"/>
      <c r="P215" s="42"/>
      <c r="Q215" s="42"/>
      <c r="R215" s="42"/>
      <c r="S215" s="42"/>
      <c r="T215" s="44"/>
      <c r="U215" s="44"/>
      <c r="V215" s="44"/>
      <c r="W215" s="44"/>
      <c r="X215" s="25"/>
      <c r="Y215" s="25"/>
      <c r="Z215" s="25"/>
      <c r="AA215" s="25"/>
      <c r="AB215" s="25"/>
      <c r="AC215" s="25"/>
    </row>
    <row r="216" spans="1:29" s="30" customFormat="1" ht="15" customHeight="1" outlineLevel="4" x14ac:dyDescent="0.35">
      <c r="A216" s="25">
        <f t="shared" si="38"/>
        <v>213</v>
      </c>
      <c r="B216" s="25"/>
      <c r="C216" s="25"/>
      <c r="D216" s="25"/>
      <c r="E216" s="25" t="s">
        <v>3983</v>
      </c>
      <c r="F216" s="211" t="s">
        <v>3828</v>
      </c>
      <c r="G216" s="211"/>
      <c r="H216" s="25"/>
      <c r="I216" s="25"/>
      <c r="J216" s="25"/>
      <c r="K216" s="40"/>
      <c r="L216" s="40"/>
      <c r="M216" s="40"/>
      <c r="N216" s="40"/>
      <c r="O216" s="40"/>
      <c r="P216" s="42"/>
      <c r="Q216" s="42"/>
      <c r="R216" s="42"/>
      <c r="S216" s="42"/>
      <c r="T216" s="44"/>
      <c r="U216" s="44"/>
      <c r="V216" s="44"/>
      <c r="W216" s="44"/>
      <c r="X216" s="25"/>
      <c r="Y216" s="25"/>
      <c r="Z216" s="25"/>
      <c r="AA216" s="25"/>
      <c r="AB216" s="25"/>
      <c r="AC216" s="25"/>
    </row>
    <row r="217" spans="1:29" s="30" customFormat="1" ht="15" customHeight="1" outlineLevel="4" x14ac:dyDescent="0.35">
      <c r="A217" s="25">
        <f t="shared" si="38"/>
        <v>214</v>
      </c>
      <c r="B217" s="25"/>
      <c r="C217" s="25"/>
      <c r="D217" s="25"/>
      <c r="E217" s="25" t="s">
        <v>3984</v>
      </c>
      <c r="F217" s="211" t="s">
        <v>3576</v>
      </c>
      <c r="G217" s="211"/>
      <c r="H217" s="25"/>
      <c r="I217" s="25"/>
      <c r="J217" s="25"/>
      <c r="K217" s="40"/>
      <c r="L217" s="40"/>
      <c r="M217" s="40"/>
      <c r="N217" s="40"/>
      <c r="O217" s="40"/>
      <c r="P217" s="42"/>
      <c r="Q217" s="42"/>
      <c r="R217" s="42"/>
      <c r="S217" s="42"/>
      <c r="T217" s="44"/>
      <c r="U217" s="44"/>
      <c r="V217" s="44"/>
      <c r="W217" s="44"/>
      <c r="X217" s="25"/>
      <c r="Y217" s="25"/>
      <c r="Z217" s="25"/>
      <c r="AA217" s="25"/>
      <c r="AB217" s="25"/>
      <c r="AC217" s="25"/>
    </row>
    <row r="218" spans="1:29" s="30" customFormat="1" ht="15" customHeight="1" outlineLevel="4" x14ac:dyDescent="0.35">
      <c r="A218" s="25">
        <f t="shared" si="38"/>
        <v>215</v>
      </c>
      <c r="B218" s="25"/>
      <c r="C218" s="25"/>
      <c r="D218" s="25"/>
      <c r="E218" s="25" t="s">
        <v>3985</v>
      </c>
      <c r="F218" s="211" t="s">
        <v>3974</v>
      </c>
      <c r="G218" s="211"/>
      <c r="H218" s="25"/>
      <c r="I218" s="25"/>
      <c r="J218" s="25"/>
      <c r="K218" s="40"/>
      <c r="L218" s="40"/>
      <c r="M218" s="40"/>
      <c r="N218" s="40"/>
      <c r="O218" s="40"/>
      <c r="P218" s="42"/>
      <c r="Q218" s="42"/>
      <c r="R218" s="42"/>
      <c r="S218" s="42"/>
      <c r="T218" s="44"/>
      <c r="U218" s="44"/>
      <c r="V218" s="44"/>
      <c r="W218" s="44"/>
      <c r="X218" s="25"/>
      <c r="Y218" s="25"/>
      <c r="Z218" s="25"/>
      <c r="AA218" s="25"/>
      <c r="AB218" s="25"/>
      <c r="AC218" s="25"/>
    </row>
    <row r="219" spans="1:29" s="30" customFormat="1" ht="15" customHeight="1" outlineLevel="4" x14ac:dyDescent="0.35">
      <c r="A219" s="25">
        <f t="shared" si="38"/>
        <v>216</v>
      </c>
      <c r="B219" s="25"/>
      <c r="C219" s="25"/>
      <c r="D219" s="25"/>
      <c r="E219" s="25" t="s">
        <v>3986</v>
      </c>
      <c r="F219" s="211" t="s">
        <v>3577</v>
      </c>
      <c r="G219" s="211"/>
      <c r="H219" s="211"/>
      <c r="I219" s="25"/>
      <c r="J219" s="25"/>
      <c r="K219" s="40"/>
      <c r="L219" s="40"/>
      <c r="M219" s="40"/>
      <c r="N219" s="40"/>
      <c r="O219" s="40"/>
      <c r="P219" s="42"/>
      <c r="Q219" s="42"/>
      <c r="R219" s="42"/>
      <c r="S219" s="42"/>
      <c r="T219" s="44"/>
      <c r="U219" s="44"/>
      <c r="V219" s="44"/>
      <c r="W219" s="44"/>
      <c r="X219" s="25"/>
      <c r="Y219" s="25"/>
      <c r="Z219" s="25"/>
      <c r="AA219" s="25"/>
      <c r="AB219" s="25"/>
      <c r="AC219" s="25"/>
    </row>
    <row r="220" spans="1:29" s="30" customFormat="1" ht="15" customHeight="1" outlineLevel="4" x14ac:dyDescent="0.35">
      <c r="A220" s="25">
        <f t="shared" si="38"/>
        <v>217</v>
      </c>
      <c r="B220" s="25"/>
      <c r="C220" s="25"/>
      <c r="D220" s="25"/>
      <c r="E220" s="25" t="s">
        <v>3987</v>
      </c>
      <c r="F220" s="211" t="s">
        <v>3991</v>
      </c>
      <c r="G220" s="211"/>
      <c r="H220" s="211"/>
      <c r="I220" s="25"/>
      <c r="J220" s="25"/>
      <c r="K220" s="40"/>
      <c r="L220" s="40"/>
      <c r="M220" s="40"/>
      <c r="N220" s="40"/>
      <c r="O220" s="40"/>
      <c r="P220" s="42"/>
      <c r="Q220" s="42"/>
      <c r="R220" s="42"/>
      <c r="S220" s="42"/>
      <c r="T220" s="44"/>
      <c r="U220" s="44"/>
      <c r="V220" s="44"/>
      <c r="W220" s="44"/>
      <c r="X220" s="25"/>
      <c r="Y220" s="25"/>
      <c r="Z220" s="25"/>
      <c r="AA220" s="25"/>
      <c r="AB220" s="25"/>
      <c r="AC220" s="25"/>
    </row>
    <row r="221" spans="1:29" s="30" customFormat="1" ht="15" customHeight="1" outlineLevel="1" x14ac:dyDescent="0.35">
      <c r="A221" s="25">
        <f t="shared" si="38"/>
        <v>218</v>
      </c>
      <c r="B221" s="25"/>
      <c r="C221" s="25" t="s">
        <v>9</v>
      </c>
      <c r="D221" s="211" t="s">
        <v>3966</v>
      </c>
      <c r="E221" s="211"/>
      <c r="F221" s="211"/>
      <c r="G221" s="211"/>
      <c r="H221" s="25"/>
      <c r="I221" s="25"/>
      <c r="J221" s="25"/>
      <c r="K221" s="40"/>
      <c r="L221" s="40"/>
      <c r="M221" s="40"/>
      <c r="N221" s="40"/>
      <c r="O221" s="40"/>
      <c r="P221" s="42"/>
      <c r="Q221" s="42"/>
      <c r="R221" s="42"/>
      <c r="S221" s="42"/>
      <c r="T221" s="44"/>
      <c r="U221" s="44"/>
      <c r="V221" s="44"/>
      <c r="W221" s="44"/>
      <c r="X221" s="25"/>
      <c r="Y221" s="25"/>
      <c r="Z221" s="25"/>
      <c r="AA221" s="25"/>
      <c r="AB221" s="25"/>
      <c r="AC221" s="25"/>
    </row>
    <row r="222" spans="1:29" s="30" customFormat="1" ht="15" customHeight="1" outlineLevel="2" x14ac:dyDescent="0.35">
      <c r="A222" s="25">
        <f t="shared" si="38"/>
        <v>219</v>
      </c>
      <c r="B222" s="25"/>
      <c r="C222" s="25"/>
      <c r="D222" s="25" t="s">
        <v>11</v>
      </c>
      <c r="E222" s="211" t="s">
        <v>3967</v>
      </c>
      <c r="F222" s="211"/>
      <c r="G222" s="211"/>
      <c r="H222" s="25"/>
      <c r="I222" s="25"/>
      <c r="J222" s="25"/>
      <c r="K222" s="40"/>
      <c r="L222" s="40"/>
      <c r="M222" s="40"/>
      <c r="N222" s="40"/>
      <c r="O222" s="40"/>
      <c r="P222" s="42"/>
      <c r="Q222" s="42"/>
      <c r="R222" s="42"/>
      <c r="S222" s="42"/>
      <c r="T222" s="44"/>
      <c r="U222" s="44"/>
      <c r="V222" s="44"/>
      <c r="W222" s="44"/>
      <c r="X222" s="25"/>
      <c r="Y222" s="25"/>
      <c r="Z222" s="25"/>
      <c r="AA222" s="25"/>
      <c r="AB222" s="25"/>
      <c r="AC222" s="25"/>
    </row>
    <row r="223" spans="1:29" s="30" customFormat="1" ht="15" customHeight="1" outlineLevel="3" x14ac:dyDescent="0.35">
      <c r="A223" s="25">
        <f t="shared" si="38"/>
        <v>220</v>
      </c>
      <c r="B223" s="25"/>
      <c r="C223" s="25"/>
      <c r="D223" s="25"/>
      <c r="E223" s="25" t="s">
        <v>3978</v>
      </c>
      <c r="F223" s="211" t="s">
        <v>3508</v>
      </c>
      <c r="G223" s="211"/>
      <c r="H223" s="211"/>
      <c r="I223" s="25"/>
      <c r="J223" s="25"/>
      <c r="K223" s="40"/>
      <c r="L223" s="40"/>
      <c r="M223" s="40"/>
      <c r="N223" s="40"/>
      <c r="O223" s="40"/>
      <c r="P223" s="42"/>
      <c r="Q223" s="42"/>
      <c r="R223" s="42"/>
      <c r="S223" s="42"/>
      <c r="T223" s="44"/>
      <c r="U223" s="44"/>
      <c r="V223" s="44"/>
      <c r="W223" s="44"/>
      <c r="X223" s="25"/>
      <c r="Y223" s="25"/>
      <c r="Z223" s="25"/>
      <c r="AA223" s="25"/>
      <c r="AB223" s="25"/>
      <c r="AC223" s="25"/>
    </row>
    <row r="224" spans="1:29" s="30" customFormat="1" ht="15" customHeight="1" outlineLevel="3" x14ac:dyDescent="0.35">
      <c r="A224" s="25">
        <f t="shared" si="38"/>
        <v>221</v>
      </c>
      <c r="B224" s="25"/>
      <c r="C224" s="25"/>
      <c r="D224" s="25"/>
      <c r="E224" s="25" t="s">
        <v>3979</v>
      </c>
      <c r="F224" s="211" t="s">
        <v>3391</v>
      </c>
      <c r="G224" s="211"/>
      <c r="H224" s="211"/>
      <c r="I224" s="25"/>
      <c r="J224" s="25"/>
      <c r="K224" s="40"/>
      <c r="L224" s="40"/>
      <c r="M224" s="40"/>
      <c r="N224" s="40"/>
      <c r="O224" s="40"/>
      <c r="P224" s="42"/>
      <c r="Q224" s="42"/>
      <c r="R224" s="42"/>
      <c r="S224" s="42"/>
      <c r="T224" s="44"/>
      <c r="U224" s="44"/>
      <c r="V224" s="44"/>
      <c r="W224" s="44"/>
      <c r="X224" s="25"/>
      <c r="Y224" s="25"/>
      <c r="Z224" s="25"/>
      <c r="AA224" s="25"/>
      <c r="AB224" s="25"/>
      <c r="AC224" s="25"/>
    </row>
    <row r="225" spans="1:29" s="30" customFormat="1" ht="15" customHeight="1" outlineLevel="3" x14ac:dyDescent="0.35">
      <c r="A225" s="25">
        <f t="shared" si="38"/>
        <v>222</v>
      </c>
      <c r="B225" s="25"/>
      <c r="C225" s="25"/>
      <c r="D225" s="25"/>
      <c r="E225" s="25" t="s">
        <v>3980</v>
      </c>
      <c r="F225" s="211" t="s">
        <v>3509</v>
      </c>
      <c r="G225" s="211"/>
      <c r="H225" s="211"/>
      <c r="I225" s="25"/>
      <c r="J225" s="25"/>
      <c r="K225" s="40"/>
      <c r="L225" s="40"/>
      <c r="M225" s="40"/>
      <c r="N225" s="40"/>
      <c r="O225" s="40"/>
      <c r="P225" s="42"/>
      <c r="Q225" s="42"/>
      <c r="R225" s="42"/>
      <c r="S225" s="42"/>
      <c r="T225" s="44"/>
      <c r="U225" s="44"/>
      <c r="V225" s="44"/>
      <c r="W225" s="44"/>
      <c r="X225" s="25"/>
      <c r="Y225" s="25"/>
      <c r="Z225" s="25"/>
      <c r="AA225" s="25"/>
      <c r="AB225" s="25"/>
      <c r="AC225" s="25"/>
    </row>
    <row r="226" spans="1:29" s="30" customFormat="1" ht="15" customHeight="1" outlineLevel="2" x14ac:dyDescent="0.35">
      <c r="A226" s="25">
        <f t="shared" si="38"/>
        <v>223</v>
      </c>
      <c r="B226" s="25"/>
      <c r="C226" s="25"/>
      <c r="D226" s="25" t="s">
        <v>13</v>
      </c>
      <c r="E226" s="211" t="s">
        <v>3968</v>
      </c>
      <c r="F226" s="211"/>
      <c r="G226" s="211"/>
      <c r="H226" s="25"/>
      <c r="I226" s="25"/>
      <c r="J226" s="25"/>
      <c r="K226" s="40"/>
      <c r="L226" s="40"/>
      <c r="M226" s="40"/>
      <c r="N226" s="40"/>
      <c r="O226" s="40"/>
      <c r="P226" s="42"/>
      <c r="Q226" s="42"/>
      <c r="R226" s="42"/>
      <c r="S226" s="42"/>
      <c r="T226" s="44"/>
      <c r="U226" s="44"/>
      <c r="V226" s="44"/>
      <c r="W226" s="44"/>
      <c r="X226" s="25"/>
      <c r="Y226" s="25"/>
      <c r="Z226" s="25"/>
      <c r="AA226" s="25"/>
      <c r="AB226" s="25"/>
      <c r="AC226" s="25"/>
    </row>
    <row r="227" spans="1:29" s="30" customFormat="1" ht="15" customHeight="1" outlineLevel="3" x14ac:dyDescent="0.35">
      <c r="A227" s="25">
        <f t="shared" si="38"/>
        <v>224</v>
      </c>
      <c r="B227" s="25"/>
      <c r="C227" s="25"/>
      <c r="D227" s="25"/>
      <c r="E227" s="25" t="s">
        <v>3978</v>
      </c>
      <c r="F227" s="211" t="s">
        <v>3508</v>
      </c>
      <c r="G227" s="211"/>
      <c r="H227" s="211"/>
      <c r="I227" s="25"/>
      <c r="J227" s="25"/>
      <c r="K227" s="40"/>
      <c r="L227" s="40"/>
      <c r="M227" s="40"/>
      <c r="N227" s="40"/>
      <c r="O227" s="40"/>
      <c r="P227" s="42"/>
      <c r="Q227" s="42"/>
      <c r="R227" s="42"/>
      <c r="S227" s="42"/>
      <c r="T227" s="44"/>
      <c r="U227" s="44"/>
      <c r="V227" s="44"/>
      <c r="W227" s="44"/>
      <c r="X227" s="25"/>
      <c r="Y227" s="25"/>
      <c r="Z227" s="25"/>
      <c r="AA227" s="25"/>
      <c r="AB227" s="25"/>
      <c r="AC227" s="25"/>
    </row>
    <row r="228" spans="1:29" s="30" customFormat="1" ht="15" customHeight="1" outlineLevel="3" x14ac:dyDescent="0.35">
      <c r="A228" s="25">
        <f t="shared" si="38"/>
        <v>225</v>
      </c>
      <c r="B228" s="25"/>
      <c r="C228" s="25"/>
      <c r="D228" s="25"/>
      <c r="E228" s="25" t="s">
        <v>3979</v>
      </c>
      <c r="F228" s="211" t="s">
        <v>3391</v>
      </c>
      <c r="G228" s="211"/>
      <c r="H228" s="211"/>
      <c r="I228" s="25"/>
      <c r="J228" s="25"/>
      <c r="K228" s="40"/>
      <c r="L228" s="40"/>
      <c r="M228" s="40"/>
      <c r="N228" s="40"/>
      <c r="O228" s="40"/>
      <c r="P228" s="42"/>
      <c r="Q228" s="42"/>
      <c r="R228" s="42"/>
      <c r="S228" s="42"/>
      <c r="T228" s="44"/>
      <c r="U228" s="44"/>
      <c r="V228" s="44"/>
      <c r="W228" s="44"/>
      <c r="X228" s="25"/>
      <c r="Y228" s="25"/>
      <c r="Z228" s="25"/>
      <c r="AA228" s="25"/>
      <c r="AB228" s="25"/>
      <c r="AC228" s="25"/>
    </row>
    <row r="229" spans="1:29" s="30" customFormat="1" ht="15" customHeight="1" outlineLevel="3" x14ac:dyDescent="0.35">
      <c r="A229" s="25">
        <f t="shared" si="38"/>
        <v>226</v>
      </c>
      <c r="B229" s="25"/>
      <c r="C229" s="25"/>
      <c r="D229" s="25"/>
      <c r="E229" s="25" t="s">
        <v>3980</v>
      </c>
      <c r="F229" s="211" t="s">
        <v>3509</v>
      </c>
      <c r="G229" s="211"/>
      <c r="H229" s="211"/>
      <c r="I229" s="25"/>
      <c r="J229" s="25"/>
      <c r="K229" s="40"/>
      <c r="L229" s="40"/>
      <c r="M229" s="40"/>
      <c r="N229" s="40"/>
      <c r="O229" s="40"/>
      <c r="P229" s="42"/>
      <c r="Q229" s="42"/>
      <c r="R229" s="42"/>
      <c r="S229" s="42"/>
      <c r="T229" s="44"/>
      <c r="U229" s="44"/>
      <c r="V229" s="44"/>
      <c r="W229" s="44"/>
      <c r="X229" s="25"/>
      <c r="Y229" s="25"/>
      <c r="Z229" s="25"/>
      <c r="AA229" s="25"/>
      <c r="AB229" s="25"/>
      <c r="AC229" s="25"/>
    </row>
    <row r="230" spans="1:29" s="30" customFormat="1" ht="15" customHeight="1" outlineLevel="1" x14ac:dyDescent="0.35">
      <c r="A230" s="25">
        <f t="shared" si="38"/>
        <v>227</v>
      </c>
      <c r="B230" s="25"/>
      <c r="C230" s="25" t="s">
        <v>15</v>
      </c>
      <c r="D230" s="211" t="s">
        <v>3970</v>
      </c>
      <c r="E230" s="211"/>
      <c r="F230" s="211"/>
      <c r="G230" s="211"/>
      <c r="H230" s="25"/>
      <c r="I230" s="25"/>
      <c r="J230" s="25"/>
      <c r="K230" s="40"/>
      <c r="L230" s="40"/>
      <c r="M230" s="40"/>
      <c r="N230" s="40"/>
      <c r="O230" s="40"/>
      <c r="P230" s="42"/>
      <c r="Q230" s="42"/>
      <c r="R230" s="42"/>
      <c r="S230" s="42"/>
      <c r="T230" s="44"/>
      <c r="U230" s="44"/>
      <c r="V230" s="44"/>
      <c r="W230" s="44"/>
      <c r="X230" s="25"/>
      <c r="Y230" s="25"/>
      <c r="Z230" s="25"/>
      <c r="AA230" s="25"/>
      <c r="AB230" s="25"/>
      <c r="AC230" s="25"/>
    </row>
    <row r="231" spans="1:29" s="30" customFormat="1" ht="15" customHeight="1" outlineLevel="2" x14ac:dyDescent="0.35">
      <c r="A231" s="25">
        <f t="shared" si="38"/>
        <v>228</v>
      </c>
      <c r="B231" s="25"/>
      <c r="C231" s="25"/>
      <c r="D231" s="25" t="s">
        <v>2316</v>
      </c>
      <c r="E231" s="211" t="s">
        <v>3971</v>
      </c>
      <c r="F231" s="211"/>
      <c r="G231" s="211"/>
      <c r="H231" s="25"/>
      <c r="I231" s="25"/>
      <c r="J231" s="25"/>
      <c r="K231" s="40"/>
      <c r="L231" s="40"/>
      <c r="M231" s="40"/>
      <c r="N231" s="40"/>
      <c r="O231" s="40"/>
      <c r="P231" s="42"/>
      <c r="Q231" s="42"/>
      <c r="R231" s="42"/>
      <c r="S231" s="42"/>
      <c r="T231" s="44"/>
      <c r="U231" s="44"/>
      <c r="V231" s="44"/>
      <c r="W231" s="44"/>
      <c r="X231" s="25"/>
      <c r="Y231" s="25"/>
      <c r="Z231" s="25"/>
      <c r="AA231" s="25"/>
      <c r="AB231" s="25"/>
      <c r="AC231" s="25"/>
    </row>
    <row r="232" spans="1:29" s="30" customFormat="1" ht="15" customHeight="1" outlineLevel="3" x14ac:dyDescent="0.35">
      <c r="A232" s="25">
        <f t="shared" si="38"/>
        <v>229</v>
      </c>
      <c r="B232" s="25"/>
      <c r="C232" s="25"/>
      <c r="D232" s="25"/>
      <c r="E232" s="25" t="s">
        <v>3978</v>
      </c>
      <c r="F232" s="211"/>
      <c r="G232" s="211"/>
      <c r="H232" s="211"/>
      <c r="I232" s="25"/>
      <c r="J232" s="25"/>
      <c r="K232" s="40"/>
      <c r="L232" s="40"/>
      <c r="M232" s="40"/>
      <c r="N232" s="40"/>
      <c r="O232" s="40"/>
      <c r="P232" s="42"/>
      <c r="Q232" s="42"/>
      <c r="R232" s="42"/>
      <c r="S232" s="42"/>
      <c r="T232" s="44"/>
      <c r="U232" s="44"/>
      <c r="V232" s="44"/>
      <c r="W232" s="44"/>
      <c r="X232" s="25"/>
      <c r="Y232" s="25"/>
      <c r="Z232" s="25"/>
      <c r="AA232" s="25"/>
      <c r="AB232" s="25"/>
      <c r="AC232" s="25"/>
    </row>
    <row r="233" spans="1:29" s="30" customFormat="1" ht="15" customHeight="1" outlineLevel="3" x14ac:dyDescent="0.35">
      <c r="A233" s="25">
        <f t="shared" si="38"/>
        <v>230</v>
      </c>
      <c r="B233" s="25"/>
      <c r="C233" s="25"/>
      <c r="D233" s="25"/>
      <c r="E233" s="25" t="s">
        <v>3979</v>
      </c>
      <c r="F233" s="211"/>
      <c r="G233" s="211"/>
      <c r="H233" s="211"/>
      <c r="I233" s="25"/>
      <c r="J233" s="25"/>
      <c r="K233" s="40"/>
      <c r="L233" s="40"/>
      <c r="M233" s="40"/>
      <c r="N233" s="40"/>
      <c r="O233" s="40"/>
      <c r="P233" s="42"/>
      <c r="Q233" s="42"/>
      <c r="R233" s="42"/>
      <c r="S233" s="42"/>
      <c r="T233" s="44"/>
      <c r="U233" s="44"/>
      <c r="V233" s="44"/>
      <c r="W233" s="44"/>
      <c r="X233" s="25"/>
      <c r="Y233" s="25"/>
      <c r="Z233" s="25"/>
      <c r="AA233" s="25"/>
      <c r="AB233" s="25"/>
      <c r="AC233" s="25"/>
    </row>
    <row r="234" spans="1:29" s="30" customFormat="1" ht="15" customHeight="1" outlineLevel="3" x14ac:dyDescent="0.35">
      <c r="A234" s="25">
        <f t="shared" si="38"/>
        <v>231</v>
      </c>
      <c r="B234" s="25"/>
      <c r="C234" s="25"/>
      <c r="D234" s="25"/>
      <c r="E234" s="25" t="s">
        <v>3980</v>
      </c>
      <c r="F234" s="211"/>
      <c r="G234" s="211"/>
      <c r="H234" s="211"/>
      <c r="I234" s="25"/>
      <c r="J234" s="25"/>
      <c r="K234" s="40"/>
      <c r="L234" s="40"/>
      <c r="M234" s="40"/>
      <c r="N234" s="40"/>
      <c r="O234" s="40"/>
      <c r="P234" s="42"/>
      <c r="Q234" s="42"/>
      <c r="R234" s="42"/>
      <c r="S234" s="42"/>
      <c r="T234" s="44"/>
      <c r="U234" s="44"/>
      <c r="V234" s="44"/>
      <c r="W234" s="44"/>
      <c r="X234" s="25"/>
      <c r="Y234" s="25"/>
      <c r="Z234" s="25"/>
      <c r="AA234" s="25"/>
      <c r="AB234" s="25"/>
      <c r="AC234" s="25"/>
    </row>
    <row r="235" spans="1:29" s="30" customFormat="1" ht="15" customHeight="1" outlineLevel="2" x14ac:dyDescent="0.35">
      <c r="A235" s="25">
        <f t="shared" si="38"/>
        <v>232</v>
      </c>
      <c r="B235" s="25"/>
      <c r="C235" s="25"/>
      <c r="D235" s="25" t="s">
        <v>2316</v>
      </c>
      <c r="E235" s="211" t="s">
        <v>3972</v>
      </c>
      <c r="F235" s="211"/>
      <c r="G235" s="211"/>
      <c r="H235" s="25"/>
      <c r="I235" s="25"/>
      <c r="J235" s="25"/>
      <c r="K235" s="40"/>
      <c r="L235" s="40"/>
      <c r="M235" s="40"/>
      <c r="N235" s="40"/>
      <c r="O235" s="40"/>
      <c r="P235" s="42"/>
      <c r="Q235" s="42"/>
      <c r="R235" s="42"/>
      <c r="S235" s="42"/>
      <c r="T235" s="44"/>
      <c r="U235" s="44"/>
      <c r="V235" s="44"/>
      <c r="W235" s="44"/>
      <c r="X235" s="25"/>
      <c r="Y235" s="25"/>
      <c r="Z235" s="25"/>
      <c r="AA235" s="25"/>
      <c r="AB235" s="25"/>
      <c r="AC235" s="25"/>
    </row>
    <row r="236" spans="1:29" s="30" customFormat="1" ht="15" customHeight="1" outlineLevel="3" x14ac:dyDescent="0.35">
      <c r="A236" s="25">
        <f t="shared" si="38"/>
        <v>233</v>
      </c>
      <c r="B236" s="25"/>
      <c r="C236" s="25"/>
      <c r="D236" s="25"/>
      <c r="E236" s="25" t="s">
        <v>3978</v>
      </c>
      <c r="F236" s="211" t="s">
        <v>3508</v>
      </c>
      <c r="G236" s="211"/>
      <c r="H236" s="211"/>
      <c r="I236" s="25"/>
      <c r="J236" s="25"/>
      <c r="K236" s="40"/>
      <c r="L236" s="40"/>
      <c r="M236" s="40"/>
      <c r="N236" s="40"/>
      <c r="O236" s="40"/>
      <c r="P236" s="42"/>
      <c r="Q236" s="42"/>
      <c r="R236" s="42"/>
      <c r="S236" s="42"/>
      <c r="T236" s="44"/>
      <c r="U236" s="44"/>
      <c r="V236" s="44"/>
      <c r="W236" s="44"/>
      <c r="X236" s="25"/>
      <c r="Y236" s="25"/>
      <c r="Z236" s="25"/>
      <c r="AA236" s="25"/>
      <c r="AB236" s="25"/>
      <c r="AC236" s="25"/>
    </row>
    <row r="237" spans="1:29" s="30" customFormat="1" ht="15" customHeight="1" outlineLevel="3" x14ac:dyDescent="0.35">
      <c r="A237" s="25">
        <f t="shared" si="38"/>
        <v>234</v>
      </c>
      <c r="B237" s="25"/>
      <c r="C237" s="25"/>
      <c r="D237" s="25"/>
      <c r="E237" s="25" t="s">
        <v>3979</v>
      </c>
      <c r="F237" s="211" t="s">
        <v>3391</v>
      </c>
      <c r="G237" s="211"/>
      <c r="H237" s="211"/>
      <c r="I237" s="25"/>
      <c r="J237" s="25"/>
      <c r="K237" s="40"/>
      <c r="L237" s="40"/>
      <c r="M237" s="40"/>
      <c r="N237" s="40"/>
      <c r="O237" s="40"/>
      <c r="P237" s="42"/>
      <c r="Q237" s="42"/>
      <c r="R237" s="42"/>
      <c r="S237" s="42"/>
      <c r="T237" s="44"/>
      <c r="U237" s="44"/>
      <c r="V237" s="44"/>
      <c r="W237" s="44"/>
      <c r="X237" s="25"/>
      <c r="Y237" s="25"/>
      <c r="Z237" s="25"/>
      <c r="AA237" s="25"/>
      <c r="AB237" s="25"/>
      <c r="AC237" s="25"/>
    </row>
    <row r="238" spans="1:29" s="30" customFormat="1" ht="15" customHeight="1" outlineLevel="3" x14ac:dyDescent="0.35">
      <c r="A238" s="25">
        <f t="shared" si="38"/>
        <v>235</v>
      </c>
      <c r="B238" s="25"/>
      <c r="C238" s="25"/>
      <c r="D238" s="25"/>
      <c r="E238" s="25" t="s">
        <v>3980</v>
      </c>
      <c r="F238" s="211" t="s">
        <v>3509</v>
      </c>
      <c r="G238" s="211"/>
      <c r="H238" s="211"/>
      <c r="I238" s="25"/>
      <c r="J238" s="25"/>
      <c r="K238" s="40"/>
      <c r="L238" s="40"/>
      <c r="M238" s="40"/>
      <c r="N238" s="40"/>
      <c r="O238" s="40"/>
      <c r="P238" s="42"/>
      <c r="Q238" s="42"/>
      <c r="R238" s="42"/>
      <c r="S238" s="42"/>
      <c r="T238" s="44"/>
      <c r="U238" s="44"/>
      <c r="V238" s="44"/>
      <c r="W238" s="44"/>
      <c r="X238" s="25"/>
      <c r="Y238" s="25"/>
      <c r="Z238" s="25"/>
      <c r="AA238" s="25"/>
      <c r="AB238" s="25"/>
      <c r="AC238" s="25"/>
    </row>
    <row r="239" spans="1:29" s="30" customFormat="1" ht="15" customHeight="1" outlineLevel="2" collapsed="1" x14ac:dyDescent="0.35">
      <c r="A239" s="25">
        <f t="shared" si="38"/>
        <v>236</v>
      </c>
      <c r="B239" s="25"/>
      <c r="C239" s="25"/>
      <c r="D239" s="25" t="s">
        <v>2316</v>
      </c>
      <c r="E239" s="211" t="s">
        <v>3973</v>
      </c>
      <c r="F239" s="211"/>
      <c r="G239" s="211"/>
      <c r="H239" s="25"/>
      <c r="I239" s="25"/>
      <c r="J239" s="25"/>
      <c r="K239" s="40"/>
      <c r="L239" s="40"/>
      <c r="M239" s="40"/>
      <c r="N239" s="40"/>
      <c r="O239" s="40"/>
      <c r="P239" s="42"/>
      <c r="Q239" s="42"/>
      <c r="R239" s="42"/>
      <c r="S239" s="42"/>
      <c r="T239" s="44"/>
      <c r="U239" s="44"/>
      <c r="V239" s="44"/>
      <c r="W239" s="44"/>
      <c r="X239" s="25"/>
      <c r="Y239" s="25"/>
      <c r="Z239" s="25"/>
      <c r="AA239" s="25"/>
      <c r="AB239" s="25"/>
      <c r="AC239" s="25"/>
    </row>
    <row r="240" spans="1:29" s="30" customFormat="1" ht="15" customHeight="1" outlineLevel="2" x14ac:dyDescent="0.35">
      <c r="A240" s="25">
        <f t="shared" si="38"/>
        <v>237</v>
      </c>
      <c r="B240" s="25"/>
      <c r="C240" s="25"/>
      <c r="D240" s="25"/>
      <c r="E240" s="25" t="s">
        <v>3978</v>
      </c>
      <c r="F240" s="211" t="s">
        <v>3508</v>
      </c>
      <c r="G240" s="211"/>
      <c r="H240" s="211"/>
      <c r="I240" s="25"/>
      <c r="J240" s="25"/>
      <c r="K240" s="40"/>
      <c r="L240" s="40"/>
      <c r="M240" s="40"/>
      <c r="N240" s="40"/>
      <c r="O240" s="40"/>
      <c r="P240" s="42"/>
      <c r="Q240" s="42"/>
      <c r="R240" s="42"/>
      <c r="S240" s="42"/>
      <c r="T240" s="44"/>
      <c r="U240" s="44"/>
      <c r="V240" s="44"/>
      <c r="W240" s="44"/>
      <c r="X240" s="25"/>
      <c r="Y240" s="25"/>
      <c r="Z240" s="25"/>
      <c r="AA240" s="25"/>
      <c r="AB240" s="25"/>
      <c r="AC240" s="25"/>
    </row>
    <row r="241" spans="1:29" s="30" customFormat="1" ht="15" customHeight="1" outlineLevel="2" x14ac:dyDescent="0.35">
      <c r="A241" s="25">
        <f t="shared" si="38"/>
        <v>238</v>
      </c>
      <c r="B241" s="25"/>
      <c r="C241" s="25"/>
      <c r="D241" s="25"/>
      <c r="E241" s="25" t="s">
        <v>3979</v>
      </c>
      <c r="F241" s="211" t="s">
        <v>3391</v>
      </c>
      <c r="G241" s="211"/>
      <c r="H241" s="211"/>
      <c r="I241" s="25"/>
      <c r="J241" s="25"/>
      <c r="K241" s="40"/>
      <c r="L241" s="40"/>
      <c r="M241" s="40"/>
      <c r="N241" s="40"/>
      <c r="O241" s="40"/>
      <c r="P241" s="42"/>
      <c r="Q241" s="42"/>
      <c r="R241" s="42"/>
      <c r="S241" s="42"/>
      <c r="T241" s="44"/>
      <c r="U241" s="44"/>
      <c r="V241" s="44"/>
      <c r="W241" s="44"/>
      <c r="X241" s="25"/>
      <c r="Y241" s="25"/>
      <c r="Z241" s="25"/>
      <c r="AA241" s="25"/>
      <c r="AB241" s="25"/>
      <c r="AC241" s="25"/>
    </row>
    <row r="242" spans="1:29" s="30" customFormat="1" ht="15" customHeight="1" outlineLevel="2" x14ac:dyDescent="0.35">
      <c r="A242" s="25">
        <f t="shared" si="38"/>
        <v>239</v>
      </c>
      <c r="B242" s="25"/>
      <c r="C242" s="25"/>
      <c r="D242" s="25"/>
      <c r="E242" s="25" t="s">
        <v>3980</v>
      </c>
      <c r="F242" s="211" t="s">
        <v>3509</v>
      </c>
      <c r="G242" s="211"/>
      <c r="H242" s="211"/>
      <c r="I242" s="25"/>
      <c r="J242" s="25"/>
      <c r="K242" s="40"/>
      <c r="L242" s="40"/>
      <c r="M242" s="40"/>
      <c r="N242" s="40"/>
      <c r="O242" s="40"/>
      <c r="P242" s="42"/>
      <c r="Q242" s="42"/>
      <c r="R242" s="42"/>
      <c r="S242" s="42"/>
      <c r="T242" s="44"/>
      <c r="U242" s="44"/>
      <c r="V242" s="44"/>
      <c r="W242" s="44"/>
      <c r="X242" s="25"/>
      <c r="Y242" s="25"/>
      <c r="Z242" s="25"/>
      <c r="AA242" s="25"/>
      <c r="AB242" s="25"/>
      <c r="AC242" s="25"/>
    </row>
    <row r="243" spans="1:29" s="30" customFormat="1" ht="15" customHeight="1" outlineLevel="1" x14ac:dyDescent="0.35">
      <c r="A243" s="25">
        <f t="shared" si="38"/>
        <v>240</v>
      </c>
      <c r="B243" s="25"/>
      <c r="C243" s="25" t="s">
        <v>17</v>
      </c>
      <c r="D243" s="211" t="s">
        <v>4008</v>
      </c>
      <c r="E243" s="211"/>
      <c r="F243" s="211"/>
      <c r="G243" s="211"/>
      <c r="H243" s="25"/>
      <c r="I243" s="25"/>
      <c r="J243" s="25"/>
      <c r="K243" s="40"/>
      <c r="L243" s="40"/>
      <c r="M243" s="40"/>
      <c r="N243" s="40"/>
      <c r="O243" s="40"/>
      <c r="P243" s="42"/>
      <c r="Q243" s="42"/>
      <c r="R243" s="42"/>
      <c r="S243" s="42"/>
      <c r="T243" s="44"/>
      <c r="U243" s="44"/>
      <c r="V243" s="44"/>
      <c r="W243" s="44"/>
      <c r="X243" s="25"/>
      <c r="Y243" s="25"/>
      <c r="Z243" s="25"/>
      <c r="AA243" s="25"/>
      <c r="AB243" s="25"/>
      <c r="AC243" s="25"/>
    </row>
    <row r="244" spans="1:29" s="30" customFormat="1" ht="15" customHeight="1" outlineLevel="2" x14ac:dyDescent="0.35">
      <c r="A244" s="25">
        <f t="shared" si="38"/>
        <v>241</v>
      </c>
      <c r="B244" s="25"/>
      <c r="C244" s="25"/>
      <c r="D244" s="25" t="s">
        <v>19</v>
      </c>
      <c r="E244" s="25" t="s">
        <v>3963</v>
      </c>
      <c r="F244" s="25"/>
      <c r="G244" s="25"/>
      <c r="H244" s="25"/>
      <c r="I244" s="25"/>
      <c r="J244" s="25"/>
      <c r="K244" s="40"/>
      <c r="L244" s="40"/>
      <c r="M244" s="40"/>
      <c r="N244" s="40"/>
      <c r="O244" s="40"/>
      <c r="P244" s="42"/>
      <c r="Q244" s="42"/>
      <c r="R244" s="42"/>
      <c r="S244" s="42"/>
      <c r="T244" s="44"/>
      <c r="U244" s="44"/>
      <c r="V244" s="44"/>
      <c r="W244" s="44"/>
      <c r="X244" s="25"/>
      <c r="Y244" s="25"/>
      <c r="Z244" s="25"/>
      <c r="AA244" s="25"/>
      <c r="AB244" s="25"/>
      <c r="AC244" s="25"/>
    </row>
    <row r="245" spans="1:29" s="30" customFormat="1" ht="15" customHeight="1" outlineLevel="2" x14ac:dyDescent="0.35">
      <c r="A245" s="25">
        <f t="shared" si="38"/>
        <v>242</v>
      </c>
      <c r="B245" s="25"/>
      <c r="C245" s="25"/>
      <c r="D245" s="25" t="s">
        <v>21</v>
      </c>
      <c r="E245" s="25" t="s">
        <v>3967</v>
      </c>
      <c r="F245" s="25"/>
      <c r="G245" s="25"/>
      <c r="H245" s="25"/>
      <c r="I245" s="25"/>
      <c r="J245" s="25"/>
      <c r="K245" s="40"/>
      <c r="L245" s="40"/>
      <c r="M245" s="40"/>
      <c r="N245" s="40"/>
      <c r="O245" s="40"/>
      <c r="P245" s="42"/>
      <c r="Q245" s="42"/>
      <c r="R245" s="42"/>
      <c r="S245" s="42"/>
      <c r="T245" s="44"/>
      <c r="U245" s="44"/>
      <c r="V245" s="44"/>
      <c r="W245" s="44"/>
      <c r="X245" s="25"/>
      <c r="Y245" s="25"/>
      <c r="Z245" s="25"/>
      <c r="AA245" s="25"/>
      <c r="AB245" s="25"/>
      <c r="AC245" s="25"/>
    </row>
    <row r="246" spans="1:29" s="30" customFormat="1" ht="15" customHeight="1" outlineLevel="1" x14ac:dyDescent="0.35">
      <c r="A246" s="25">
        <f t="shared" si="38"/>
        <v>243</v>
      </c>
      <c r="B246" s="25"/>
      <c r="C246" s="25" t="s">
        <v>101</v>
      </c>
      <c r="D246" s="211" t="s">
        <v>4007</v>
      </c>
      <c r="E246" s="211"/>
      <c r="F246" s="211"/>
      <c r="G246" s="211"/>
      <c r="H246" s="25"/>
      <c r="I246" s="25"/>
      <c r="J246" s="25"/>
      <c r="K246" s="40"/>
      <c r="L246" s="40"/>
      <c r="M246" s="40"/>
      <c r="N246" s="40"/>
      <c r="O246" s="40"/>
      <c r="P246" s="42"/>
      <c r="Q246" s="42"/>
      <c r="R246" s="42"/>
      <c r="S246" s="42"/>
      <c r="T246" s="44"/>
      <c r="U246" s="44"/>
      <c r="V246" s="44"/>
      <c r="W246" s="44"/>
      <c r="X246" s="25"/>
      <c r="Y246" s="25"/>
      <c r="Z246" s="25"/>
      <c r="AA246" s="25"/>
      <c r="AB246" s="25"/>
      <c r="AC246" s="25"/>
    </row>
    <row r="247" spans="1:29" s="30" customFormat="1" ht="15" customHeight="1" outlineLevel="2" x14ac:dyDescent="0.35">
      <c r="A247" s="25">
        <f t="shared" si="38"/>
        <v>244</v>
      </c>
      <c r="B247" s="25"/>
      <c r="C247" s="25"/>
      <c r="D247" s="25" t="s">
        <v>103</v>
      </c>
      <c r="E247" s="25" t="s">
        <v>3968</v>
      </c>
      <c r="F247" s="25"/>
      <c r="G247" s="25"/>
      <c r="H247" s="25"/>
      <c r="I247" s="25"/>
      <c r="J247" s="25"/>
      <c r="K247" s="40"/>
      <c r="L247" s="40"/>
      <c r="M247" s="40"/>
      <c r="N247" s="40"/>
      <c r="O247" s="40"/>
      <c r="P247" s="42"/>
      <c r="Q247" s="42"/>
      <c r="R247" s="42"/>
      <c r="S247" s="42"/>
      <c r="T247" s="44"/>
      <c r="U247" s="44"/>
      <c r="V247" s="44"/>
      <c r="W247" s="44"/>
      <c r="X247" s="25"/>
      <c r="Y247" s="25"/>
      <c r="Z247" s="25"/>
      <c r="AA247" s="25"/>
      <c r="AB247" s="25"/>
      <c r="AC247" s="25"/>
    </row>
    <row r="248" spans="1:29" s="30" customFormat="1" ht="15" customHeight="1" outlineLevel="2" x14ac:dyDescent="0.35">
      <c r="A248" s="25">
        <f t="shared" si="38"/>
        <v>245</v>
      </c>
      <c r="B248" s="25"/>
      <c r="C248" s="25"/>
      <c r="D248" s="25" t="s">
        <v>105</v>
      </c>
      <c r="E248" s="211" t="s">
        <v>3971</v>
      </c>
      <c r="F248" s="211"/>
      <c r="G248" s="211"/>
      <c r="H248" s="25"/>
      <c r="I248" s="25"/>
      <c r="J248" s="25"/>
      <c r="K248" s="40"/>
      <c r="L248" s="40"/>
      <c r="M248" s="40"/>
      <c r="N248" s="40"/>
      <c r="O248" s="40"/>
      <c r="P248" s="42"/>
      <c r="Q248" s="42"/>
      <c r="R248" s="42"/>
      <c r="S248" s="42"/>
      <c r="T248" s="44"/>
      <c r="U248" s="44"/>
      <c r="V248" s="44"/>
      <c r="W248" s="44"/>
      <c r="X248" s="25"/>
      <c r="Y248" s="25"/>
      <c r="Z248" s="25"/>
      <c r="AA248" s="25"/>
      <c r="AB248" s="25"/>
      <c r="AC248" s="25"/>
    </row>
    <row r="249" spans="1:29" s="30" customFormat="1" ht="15" customHeight="1" x14ac:dyDescent="0.35">
      <c r="A249" s="25">
        <f t="shared" si="38"/>
        <v>246</v>
      </c>
      <c r="B249" s="25"/>
      <c r="C249" s="25"/>
      <c r="D249" s="25"/>
      <c r="E249" s="25"/>
      <c r="F249" s="25"/>
      <c r="G249" s="25"/>
      <c r="H249" s="25"/>
      <c r="I249" s="25"/>
      <c r="J249" s="25"/>
      <c r="K249" s="40"/>
      <c r="L249" s="40"/>
      <c r="M249" s="40"/>
      <c r="N249" s="40"/>
      <c r="O249" s="40"/>
      <c r="P249" s="42"/>
      <c r="Q249" s="42"/>
      <c r="R249" s="42"/>
      <c r="S249" s="42"/>
      <c r="T249" s="44"/>
      <c r="U249" s="44"/>
      <c r="V249" s="44"/>
      <c r="W249" s="44"/>
      <c r="X249" s="25"/>
      <c r="Y249" s="25"/>
      <c r="Z249" s="25"/>
      <c r="AA249" s="25"/>
      <c r="AB249" s="25"/>
      <c r="AC249" s="25"/>
    </row>
    <row r="250" spans="1:29" s="31" customFormat="1" ht="15" customHeight="1" x14ac:dyDescent="0.35">
      <c r="A250" s="38">
        <f>A249+1</f>
        <v>247</v>
      </c>
      <c r="B250" s="38">
        <v>1.6</v>
      </c>
      <c r="C250" s="200" t="s">
        <v>3828</v>
      </c>
      <c r="D250" s="200"/>
      <c r="E250" s="200"/>
      <c r="F250" s="200"/>
      <c r="G250" s="200"/>
      <c r="H250" s="38"/>
      <c r="I250" s="38"/>
      <c r="J250" s="38"/>
      <c r="K250" s="46">
        <f>IF(Sheet2!$C$5="COTS/SaaS",Sheet1!$D5,Sheet1!$C5)</f>
        <v>0.09</v>
      </c>
      <c r="L250" s="40">
        <f>SUM(L255:L392)</f>
        <v>0.92990000000000006</v>
      </c>
      <c r="M250" s="40"/>
      <c r="N250" s="40"/>
      <c r="O250" s="40"/>
      <c r="P250" s="42">
        <f>((Sheet2!$C$2*40)*K250)</f>
        <v>140.4</v>
      </c>
      <c r="Q250" s="42"/>
      <c r="R250" s="42"/>
      <c r="S250" s="42"/>
      <c r="T250" s="44">
        <f>P250*Sheet2!$C$4</f>
        <v>14040</v>
      </c>
      <c r="U250" s="44"/>
      <c r="V250" s="44"/>
      <c r="W250" s="44"/>
      <c r="X250" s="38">
        <f t="shared" ref="X250:X261" si="39">IF(ISBLANK(P250),IF(ISBLANK(Q250),IF(ISBLANK(R250),IF(ISBLANK(S250),"Error",S250),R250),Q250),P250)/6</f>
        <v>23.400000000000002</v>
      </c>
      <c r="Y250" s="38">
        <f t="shared" ref="Y250:Y323" si="40">ROUNDUP(X250,1)</f>
        <v>23.4</v>
      </c>
      <c r="Z250" s="38">
        <v>51</v>
      </c>
      <c r="AA250" s="38">
        <f>IF(ISBLANK(Z250),,WORKDAY(VLOOKUP(Z250,$A$2:$AB$876,26),0))</f>
        <v>18</v>
      </c>
      <c r="AB250" s="38">
        <f>WORKDAY(AA250,X250)</f>
        <v>51</v>
      </c>
      <c r="AC250" s="38"/>
    </row>
    <row r="251" spans="1:29" s="31" customFormat="1" ht="15" customHeight="1" outlineLevel="1" x14ac:dyDescent="0.35">
      <c r="A251" s="38"/>
      <c r="B251" s="38"/>
      <c r="C251" s="38" t="s">
        <v>1287</v>
      </c>
      <c r="D251" s="203" t="s">
        <v>4310</v>
      </c>
      <c r="E251" s="204"/>
      <c r="F251" s="204"/>
      <c r="G251" s="205"/>
      <c r="H251" s="38"/>
      <c r="I251" s="38"/>
      <c r="J251" s="38"/>
      <c r="K251" s="46"/>
      <c r="L251" s="40"/>
      <c r="M251" s="40"/>
      <c r="N251" s="40"/>
      <c r="O251" s="40"/>
      <c r="P251" s="42"/>
      <c r="Q251" s="42"/>
      <c r="R251" s="42"/>
      <c r="S251" s="42"/>
      <c r="T251" s="44"/>
      <c r="U251" s="44"/>
      <c r="V251" s="44"/>
      <c r="W251" s="44"/>
      <c r="X251" s="38"/>
      <c r="Y251" s="38"/>
      <c r="Z251" s="38"/>
      <c r="AA251" s="38"/>
      <c r="AB251" s="38"/>
      <c r="AC251" s="38"/>
    </row>
    <row r="252" spans="1:29" s="31" customFormat="1" ht="15" customHeight="1" outlineLevel="2" x14ac:dyDescent="0.35">
      <c r="A252" s="38"/>
      <c r="B252" s="38"/>
      <c r="C252" s="38"/>
      <c r="D252" s="38"/>
      <c r="E252" s="38"/>
      <c r="F252" s="38"/>
      <c r="G252" s="38"/>
      <c r="H252" s="38"/>
      <c r="I252" s="38"/>
      <c r="J252" s="38"/>
      <c r="K252" s="46"/>
      <c r="L252" s="40"/>
      <c r="M252" s="40"/>
      <c r="N252" s="40"/>
      <c r="O252" s="40"/>
      <c r="P252" s="42"/>
      <c r="Q252" s="42"/>
      <c r="R252" s="42"/>
      <c r="S252" s="42"/>
      <c r="T252" s="44"/>
      <c r="U252" s="44"/>
      <c r="V252" s="44"/>
      <c r="W252" s="44"/>
      <c r="X252" s="38"/>
      <c r="Y252" s="38"/>
      <c r="Z252" s="38"/>
      <c r="AA252" s="38"/>
      <c r="AB252" s="38"/>
      <c r="AC252" s="38"/>
    </row>
    <row r="253" spans="1:29" s="31" customFormat="1" ht="15" customHeight="1" outlineLevel="2" x14ac:dyDescent="0.35">
      <c r="A253" s="38"/>
      <c r="B253" s="38"/>
      <c r="C253" s="38"/>
      <c r="D253" s="38"/>
      <c r="E253" s="38"/>
      <c r="F253" s="38"/>
      <c r="G253" s="38"/>
      <c r="H253" s="38"/>
      <c r="I253" s="38"/>
      <c r="J253" s="38"/>
      <c r="K253" s="46"/>
      <c r="L253" s="40"/>
      <c r="M253" s="40"/>
      <c r="N253" s="40"/>
      <c r="O253" s="40"/>
      <c r="P253" s="42"/>
      <c r="Q253" s="42"/>
      <c r="R253" s="42"/>
      <c r="S253" s="42"/>
      <c r="T253" s="44"/>
      <c r="U253" s="44"/>
      <c r="V253" s="44"/>
      <c r="W253" s="44"/>
      <c r="X253" s="38"/>
      <c r="Y253" s="38"/>
      <c r="Z253" s="38"/>
      <c r="AA253" s="38"/>
      <c r="AB253" s="38"/>
      <c r="AC253" s="38"/>
    </row>
    <row r="254" spans="1:29" s="31" customFormat="1" ht="15" customHeight="1" outlineLevel="2" x14ac:dyDescent="0.35">
      <c r="A254" s="38"/>
      <c r="B254" s="38"/>
      <c r="C254" s="47"/>
      <c r="D254" s="47"/>
      <c r="E254" s="38"/>
      <c r="F254" s="38"/>
      <c r="G254" s="38"/>
      <c r="H254" s="38"/>
      <c r="I254" s="38"/>
      <c r="J254" s="38"/>
      <c r="K254" s="46"/>
      <c r="L254" s="40"/>
      <c r="M254" s="40"/>
      <c r="N254" s="40"/>
      <c r="O254" s="40"/>
      <c r="P254" s="42"/>
      <c r="Q254" s="42"/>
      <c r="R254" s="42"/>
      <c r="S254" s="42"/>
      <c r="T254" s="44"/>
      <c r="U254" s="44"/>
      <c r="V254" s="44"/>
      <c r="W254" s="44"/>
      <c r="X254" s="38"/>
      <c r="Y254" s="38"/>
      <c r="Z254" s="38"/>
      <c r="AA254" s="38"/>
      <c r="AB254" s="38"/>
      <c r="AC254" s="38"/>
    </row>
    <row r="255" spans="1:29" s="31" customFormat="1" ht="15" customHeight="1" outlineLevel="1" x14ac:dyDescent="0.35">
      <c r="A255" s="38">
        <f>A250+1</f>
        <v>248</v>
      </c>
      <c r="B255" s="38"/>
      <c r="C255" s="38" t="s">
        <v>1287</v>
      </c>
      <c r="D255" s="206" t="s">
        <v>4311</v>
      </c>
      <c r="E255" s="206"/>
      <c r="F255" s="206"/>
      <c r="G255" s="206"/>
      <c r="H255" s="38"/>
      <c r="I255" s="38"/>
      <c r="J255" s="38"/>
      <c r="K255" s="40"/>
      <c r="L255" s="40">
        <v>0.2</v>
      </c>
      <c r="M255" s="40">
        <f>SUM(M256:M283)</f>
        <v>1.7968999999999999</v>
      </c>
      <c r="N255" s="40"/>
      <c r="O255" s="40"/>
      <c r="P255" s="42"/>
      <c r="Q255" s="42">
        <f>($P$250*L255)</f>
        <v>28.080000000000002</v>
      </c>
      <c r="R255" s="42"/>
      <c r="S255" s="42"/>
      <c r="T255" s="44"/>
      <c r="U255" s="44"/>
      <c r="V255" s="44"/>
      <c r="W255" s="44"/>
      <c r="X255" s="38">
        <f t="shared" si="39"/>
        <v>4.6800000000000006</v>
      </c>
      <c r="Y255" s="38">
        <f t="shared" si="40"/>
        <v>4.6999999999999993</v>
      </c>
      <c r="Z255" s="38">
        <v>51</v>
      </c>
      <c r="AA255" s="38">
        <f t="shared" ref="AA255:AA263" si="41">IF(ISBLANK(Z255),,WORKDAY(VLOOKUP(Z255,$A$2:$AB$876,26),0))</f>
        <v>18</v>
      </c>
      <c r="AB255" s="38">
        <f t="shared" ref="AB255:AB263" si="42">WORKDAY(AA255,X255)</f>
        <v>24</v>
      </c>
      <c r="AC255" s="38"/>
    </row>
    <row r="256" spans="1:29" s="31" customFormat="1" ht="15" customHeight="1" outlineLevel="3" x14ac:dyDescent="0.35">
      <c r="A256" s="38">
        <f t="shared" si="38"/>
        <v>249</v>
      </c>
      <c r="B256" s="38"/>
      <c r="C256" s="38"/>
      <c r="D256" s="38" t="s">
        <v>1289</v>
      </c>
      <c r="E256" s="200" t="s">
        <v>3596</v>
      </c>
      <c r="F256" s="200"/>
      <c r="G256" s="200"/>
      <c r="H256" s="38"/>
      <c r="I256" s="38" t="s">
        <v>1154</v>
      </c>
      <c r="J256" s="38"/>
      <c r="K256" s="40"/>
      <c r="L256" s="40"/>
      <c r="M256" s="40">
        <v>0.2</v>
      </c>
      <c r="N256" s="40"/>
      <c r="O256" s="40"/>
      <c r="P256" s="42"/>
      <c r="Q256" s="42"/>
      <c r="R256" s="42">
        <f>$Q$255*M256</f>
        <v>5.6160000000000005</v>
      </c>
      <c r="S256" s="42"/>
      <c r="T256" s="44"/>
      <c r="U256" s="44"/>
      <c r="V256" s="44"/>
      <c r="W256" s="44"/>
      <c r="X256" s="38">
        <f t="shared" si="39"/>
        <v>0.93600000000000005</v>
      </c>
      <c r="Y256" s="38">
        <f t="shared" si="40"/>
        <v>1</v>
      </c>
      <c r="Z256" s="38"/>
      <c r="AA256" s="38">
        <f t="shared" si="41"/>
        <v>0</v>
      </c>
      <c r="AB256" s="38">
        <f t="shared" si="42"/>
        <v>0</v>
      </c>
      <c r="AC256" s="38"/>
    </row>
    <row r="257" spans="1:29" s="31" customFormat="1" ht="15" customHeight="1" outlineLevel="3" x14ac:dyDescent="0.35">
      <c r="A257" s="38">
        <f t="shared" si="38"/>
        <v>250</v>
      </c>
      <c r="B257" s="38"/>
      <c r="C257" s="38"/>
      <c r="D257" s="38" t="s">
        <v>3091</v>
      </c>
      <c r="E257" s="200" t="s">
        <v>3597</v>
      </c>
      <c r="F257" s="200"/>
      <c r="G257" s="200"/>
      <c r="H257" s="38"/>
      <c r="I257" s="38" t="s">
        <v>1155</v>
      </c>
      <c r="J257" s="38"/>
      <c r="K257" s="40"/>
      <c r="L257" s="40"/>
      <c r="M257" s="40">
        <v>0.5</v>
      </c>
      <c r="N257" s="40"/>
      <c r="O257" s="40"/>
      <c r="P257" s="42"/>
      <c r="Q257" s="42"/>
      <c r="R257" s="42">
        <f>$Q$255*M257</f>
        <v>14.040000000000001</v>
      </c>
      <c r="S257" s="42"/>
      <c r="T257" s="44"/>
      <c r="U257" s="44"/>
      <c r="V257" s="44"/>
      <c r="W257" s="44"/>
      <c r="X257" s="38">
        <f t="shared" si="39"/>
        <v>2.3400000000000003</v>
      </c>
      <c r="Y257" s="38">
        <f t="shared" si="40"/>
        <v>2.4</v>
      </c>
      <c r="Z257" s="38">
        <v>68</v>
      </c>
      <c r="AA257" s="38">
        <f t="shared" si="41"/>
        <v>0</v>
      </c>
      <c r="AB257" s="38">
        <f t="shared" si="42"/>
        <v>3</v>
      </c>
      <c r="AC257" s="38"/>
    </row>
    <row r="258" spans="1:29" s="31" customFormat="1" ht="15" customHeight="1" outlineLevel="3" x14ac:dyDescent="0.35">
      <c r="A258" s="38">
        <f t="shared" si="38"/>
        <v>251</v>
      </c>
      <c r="B258" s="38"/>
      <c r="C258" s="38"/>
      <c r="D258" s="38" t="s">
        <v>3092</v>
      </c>
      <c r="E258" s="200" t="s">
        <v>3380</v>
      </c>
      <c r="F258" s="200"/>
      <c r="G258" s="200"/>
      <c r="H258" s="38"/>
      <c r="I258" s="38" t="s">
        <v>1156</v>
      </c>
      <c r="J258" s="38"/>
      <c r="K258" s="40"/>
      <c r="L258" s="40"/>
      <c r="M258" s="40">
        <v>0.02</v>
      </c>
      <c r="N258" s="40"/>
      <c r="O258" s="40"/>
      <c r="P258" s="42"/>
      <c r="Q258" s="42"/>
      <c r="R258" s="42">
        <f>$Q$255*M258</f>
        <v>0.5616000000000001</v>
      </c>
      <c r="S258" s="42"/>
      <c r="T258" s="44"/>
      <c r="U258" s="44"/>
      <c r="V258" s="44"/>
      <c r="W258" s="44"/>
      <c r="X258" s="38">
        <f t="shared" si="39"/>
        <v>9.3600000000000017E-2</v>
      </c>
      <c r="Y258" s="38">
        <f t="shared" si="40"/>
        <v>0.1</v>
      </c>
      <c r="Z258" s="38">
        <v>69</v>
      </c>
      <c r="AA258" s="38">
        <f t="shared" si="41"/>
        <v>0</v>
      </c>
      <c r="AB258" s="38">
        <f t="shared" si="42"/>
        <v>0</v>
      </c>
      <c r="AC258" s="38"/>
    </row>
    <row r="259" spans="1:29" s="31" customFormat="1" ht="15" customHeight="1" outlineLevel="1" x14ac:dyDescent="0.35">
      <c r="A259" s="38">
        <f t="shared" si="38"/>
        <v>252</v>
      </c>
      <c r="B259" s="38"/>
      <c r="C259" s="38" t="s">
        <v>1296</v>
      </c>
      <c r="D259" s="200" t="s">
        <v>3598</v>
      </c>
      <c r="E259" s="200"/>
      <c r="F259" s="200"/>
      <c r="G259" s="200"/>
      <c r="H259" s="38"/>
      <c r="I259" s="38"/>
      <c r="J259" s="38"/>
      <c r="K259" s="40"/>
      <c r="L259" s="40"/>
      <c r="M259" s="40">
        <v>7.6899999999999996E-2</v>
      </c>
      <c r="N259" s="40">
        <f>SUM(N260:N271)</f>
        <v>1</v>
      </c>
      <c r="O259" s="40"/>
      <c r="P259" s="42"/>
      <c r="Q259" s="42"/>
      <c r="R259" s="42">
        <f>$Q$255*M259</f>
        <v>2.1593520000000002</v>
      </c>
      <c r="S259" s="42"/>
      <c r="T259" s="44"/>
      <c r="U259" s="44"/>
      <c r="V259" s="44"/>
      <c r="W259" s="44"/>
      <c r="X259" s="38">
        <f t="shared" si="39"/>
        <v>0.35989200000000005</v>
      </c>
      <c r="Y259" s="38">
        <f t="shared" si="40"/>
        <v>0.4</v>
      </c>
      <c r="Z259" s="38">
        <v>69</v>
      </c>
      <c r="AA259" s="38">
        <f t="shared" si="41"/>
        <v>0</v>
      </c>
      <c r="AB259" s="38">
        <f t="shared" si="42"/>
        <v>0</v>
      </c>
      <c r="AC259" s="38"/>
    </row>
    <row r="260" spans="1:29" s="31" customFormat="1" ht="15" customHeight="1" outlineLevel="2" x14ac:dyDescent="0.35">
      <c r="A260" s="38">
        <f t="shared" si="38"/>
        <v>253</v>
      </c>
      <c r="B260" s="38"/>
      <c r="C260" s="38"/>
      <c r="D260" s="38" t="s">
        <v>3053</v>
      </c>
      <c r="E260" s="220" t="s">
        <v>3869</v>
      </c>
      <c r="F260" s="221"/>
      <c r="G260" s="222"/>
      <c r="H260" s="38"/>
      <c r="I260" s="38" t="s">
        <v>1129</v>
      </c>
      <c r="J260" s="38"/>
      <c r="K260" s="40"/>
      <c r="L260" s="40"/>
      <c r="M260" s="40"/>
      <c r="N260" s="40">
        <v>0.35</v>
      </c>
      <c r="O260" s="40">
        <f>SUM(O261:O263)</f>
        <v>1</v>
      </c>
      <c r="P260" s="42"/>
      <c r="Q260" s="42"/>
      <c r="R260" s="42"/>
      <c r="S260" s="42">
        <f>$R$259*N260</f>
        <v>0.75577320000000003</v>
      </c>
      <c r="T260" s="44"/>
      <c r="U260" s="44"/>
      <c r="V260" s="44"/>
      <c r="W260" s="44"/>
      <c r="X260" s="38">
        <f t="shared" si="39"/>
        <v>0.1259622</v>
      </c>
      <c r="Y260" s="38">
        <f t="shared" si="40"/>
        <v>0.2</v>
      </c>
      <c r="Z260" s="38"/>
      <c r="AA260" s="38">
        <f t="shared" si="41"/>
        <v>0</v>
      </c>
      <c r="AB260" s="38">
        <f t="shared" si="42"/>
        <v>0</v>
      </c>
      <c r="AC260" s="38"/>
    </row>
    <row r="261" spans="1:29" s="31" customFormat="1" ht="15" customHeight="1" outlineLevel="3" x14ac:dyDescent="0.35">
      <c r="A261" s="38">
        <f t="shared" si="38"/>
        <v>254</v>
      </c>
      <c r="B261" s="38"/>
      <c r="C261" s="38"/>
      <c r="D261" s="38"/>
      <c r="E261" s="38" t="s">
        <v>3054</v>
      </c>
      <c r="F261" s="200" t="s">
        <v>3870</v>
      </c>
      <c r="G261" s="200"/>
      <c r="H261" s="38"/>
      <c r="I261" s="38" t="s">
        <v>1129</v>
      </c>
      <c r="J261" s="38"/>
      <c r="K261" s="40"/>
      <c r="L261" s="40"/>
      <c r="M261" s="40"/>
      <c r="N261" s="40"/>
      <c r="O261" s="40">
        <v>0.1</v>
      </c>
      <c r="P261" s="42"/>
      <c r="Q261" s="42"/>
      <c r="R261" s="42"/>
      <c r="S261" s="42"/>
      <c r="T261" s="44"/>
      <c r="U261" s="44"/>
      <c r="V261" s="44"/>
      <c r="W261" s="44"/>
      <c r="X261" s="38" t="e">
        <f t="shared" si="39"/>
        <v>#VALUE!</v>
      </c>
      <c r="Y261" s="38" t="e">
        <f t="shared" si="40"/>
        <v>#VALUE!</v>
      </c>
      <c r="Z261" s="38"/>
      <c r="AA261" s="38">
        <f t="shared" si="41"/>
        <v>0</v>
      </c>
      <c r="AB261" s="38" t="e">
        <f t="shared" si="42"/>
        <v>#VALUE!</v>
      </c>
      <c r="AC261" s="38"/>
    </row>
    <row r="262" spans="1:29" s="31" customFormat="1" ht="15" customHeight="1" outlineLevel="3" x14ac:dyDescent="0.35">
      <c r="A262" s="38">
        <f t="shared" si="38"/>
        <v>255</v>
      </c>
      <c r="B262" s="38"/>
      <c r="C262" s="38"/>
      <c r="D262" s="38"/>
      <c r="E262" s="38" t="s">
        <v>3055</v>
      </c>
      <c r="F262" s="200" t="s">
        <v>3871</v>
      </c>
      <c r="G262" s="200"/>
      <c r="H262" s="38"/>
      <c r="I262" s="38" t="s">
        <v>1129</v>
      </c>
      <c r="J262" s="38"/>
      <c r="K262" s="40"/>
      <c r="L262" s="40"/>
      <c r="M262" s="40"/>
      <c r="N262" s="40"/>
      <c r="O262" s="40">
        <v>0.8</v>
      </c>
      <c r="P262" s="42"/>
      <c r="Q262" s="42"/>
      <c r="R262" s="42"/>
      <c r="S262" s="42"/>
      <c r="T262" s="44"/>
      <c r="U262" s="44"/>
      <c r="V262" s="44"/>
      <c r="W262" s="44"/>
      <c r="X262" s="38" t="e">
        <f>IF(ISBLANK(P262),IF(ISBLANK(Q262),IF(ISBLANK(R262),IF(ISBLANK(#REF!),"Error",#REF!),R262),Q262),P262)/6</f>
        <v>#REF!</v>
      </c>
      <c r="Y262" s="38" t="e">
        <f t="shared" si="40"/>
        <v>#REF!</v>
      </c>
      <c r="Z262" s="38">
        <v>69</v>
      </c>
      <c r="AA262" s="38">
        <f t="shared" si="41"/>
        <v>0</v>
      </c>
      <c r="AB262" s="38" t="e">
        <f t="shared" si="42"/>
        <v>#REF!</v>
      </c>
      <c r="AC262" s="38"/>
    </row>
    <row r="263" spans="1:29" s="31" customFormat="1" ht="15" customHeight="1" outlineLevel="3" x14ac:dyDescent="0.35">
      <c r="A263" s="38">
        <f t="shared" si="38"/>
        <v>256</v>
      </c>
      <c r="B263" s="38"/>
      <c r="C263" s="38"/>
      <c r="D263" s="38"/>
      <c r="E263" s="38" t="s">
        <v>3056</v>
      </c>
      <c r="F263" s="200" t="s">
        <v>3872</v>
      </c>
      <c r="G263" s="200"/>
      <c r="H263" s="38"/>
      <c r="I263" s="38" t="s">
        <v>1129</v>
      </c>
      <c r="J263" s="38"/>
      <c r="K263" s="40"/>
      <c r="L263" s="40"/>
      <c r="M263" s="40"/>
      <c r="N263" s="40"/>
      <c r="O263" s="40">
        <v>0.1</v>
      </c>
      <c r="P263" s="42"/>
      <c r="Q263" s="42"/>
      <c r="R263" s="42"/>
      <c r="S263" s="42"/>
      <c r="T263" s="44"/>
      <c r="U263" s="44"/>
      <c r="V263" s="44"/>
      <c r="W263" s="44"/>
      <c r="X263" s="38" t="e">
        <f>IF(ISBLANK(P263),IF(ISBLANK(Q263),IF(ISBLANK(R263),IF(ISBLANK(#REF!),"Error",#REF!),R263),Q263),P263)/6</f>
        <v>#REF!</v>
      </c>
      <c r="Y263" s="38" t="e">
        <f t="shared" si="40"/>
        <v>#REF!</v>
      </c>
      <c r="Z263" s="38">
        <v>74</v>
      </c>
      <c r="AA263" s="38">
        <f t="shared" si="41"/>
        <v>18</v>
      </c>
      <c r="AB263" s="38" t="e">
        <f t="shared" si="42"/>
        <v>#REF!</v>
      </c>
      <c r="AC263" s="38"/>
    </row>
    <row r="264" spans="1:29" s="31" customFormat="1" ht="15" customHeight="1" outlineLevel="2" x14ac:dyDescent="0.35">
      <c r="A264" s="38">
        <f t="shared" si="38"/>
        <v>257</v>
      </c>
      <c r="B264" s="38"/>
      <c r="C264" s="38"/>
      <c r="D264" s="38" t="s">
        <v>3065</v>
      </c>
      <c r="E264" s="38" t="s">
        <v>3873</v>
      </c>
      <c r="F264" s="38"/>
      <c r="G264" s="38"/>
      <c r="H264" s="38"/>
      <c r="I264" s="38"/>
      <c r="J264" s="38"/>
      <c r="K264" s="40"/>
      <c r="L264" s="40"/>
      <c r="M264" s="40"/>
      <c r="N264" s="40">
        <v>0.2</v>
      </c>
      <c r="O264" s="40">
        <f>SUM(O265:O266)</f>
        <v>1</v>
      </c>
      <c r="P264" s="42"/>
      <c r="Q264" s="42"/>
      <c r="R264" s="42"/>
      <c r="S264" s="42"/>
      <c r="T264" s="44"/>
      <c r="U264" s="44"/>
      <c r="V264" s="44"/>
      <c r="W264" s="44"/>
      <c r="X264" s="38" t="e">
        <f t="shared" ref="X264:X282" si="43">IF(ISBLANK(P264),IF(ISBLANK(Q264),IF(ISBLANK(R264),IF(ISBLANK(S264),"Error",S264),R264),Q264),P264)/6</f>
        <v>#VALUE!</v>
      </c>
      <c r="Y264" s="38" t="e">
        <f t="shared" si="40"/>
        <v>#VALUE!</v>
      </c>
      <c r="Z264" s="38"/>
      <c r="AA264" s="38"/>
      <c r="AB264" s="38"/>
      <c r="AC264" s="38"/>
    </row>
    <row r="265" spans="1:29" s="31" customFormat="1" ht="15" customHeight="1" outlineLevel="3" x14ac:dyDescent="0.35">
      <c r="A265" s="38">
        <f t="shared" si="38"/>
        <v>258</v>
      </c>
      <c r="B265" s="38"/>
      <c r="C265" s="38"/>
      <c r="D265" s="38"/>
      <c r="E265" s="38" t="s">
        <v>3066</v>
      </c>
      <c r="F265" s="200" t="s">
        <v>3874</v>
      </c>
      <c r="G265" s="200"/>
      <c r="H265" s="38"/>
      <c r="I265" s="38"/>
      <c r="J265" s="38"/>
      <c r="K265" s="40"/>
      <c r="L265" s="40"/>
      <c r="M265" s="40"/>
      <c r="N265" s="40"/>
      <c r="O265" s="40">
        <v>0.8</v>
      </c>
      <c r="P265" s="42"/>
      <c r="Q265" s="42"/>
      <c r="R265" s="42"/>
      <c r="S265" s="42"/>
      <c r="T265" s="44"/>
      <c r="U265" s="44"/>
      <c r="V265" s="44"/>
      <c r="W265" s="44"/>
      <c r="X265" s="38" t="e">
        <f t="shared" si="43"/>
        <v>#VALUE!</v>
      </c>
      <c r="Y265" s="38" t="e">
        <f t="shared" si="40"/>
        <v>#VALUE!</v>
      </c>
      <c r="Z265" s="38"/>
      <c r="AA265" s="38"/>
      <c r="AB265" s="38"/>
      <c r="AC265" s="38"/>
    </row>
    <row r="266" spans="1:29" s="31" customFormat="1" ht="15" customHeight="1" outlineLevel="3" x14ac:dyDescent="0.35">
      <c r="A266" s="38">
        <f t="shared" si="38"/>
        <v>259</v>
      </c>
      <c r="B266" s="38"/>
      <c r="C266" s="38"/>
      <c r="D266" s="38"/>
      <c r="E266" s="38" t="s">
        <v>3067</v>
      </c>
      <c r="F266" s="200" t="s">
        <v>3879</v>
      </c>
      <c r="G266" s="200"/>
      <c r="H266" s="38"/>
      <c r="I266" s="38"/>
      <c r="J266" s="38"/>
      <c r="K266" s="40"/>
      <c r="L266" s="40"/>
      <c r="M266" s="40"/>
      <c r="N266" s="40"/>
      <c r="O266" s="40">
        <v>0.2</v>
      </c>
      <c r="P266" s="42"/>
      <c r="Q266" s="42"/>
      <c r="R266" s="42"/>
      <c r="S266" s="42"/>
      <c r="T266" s="44"/>
      <c r="U266" s="44"/>
      <c r="V266" s="44"/>
      <c r="W266" s="44"/>
      <c r="X266" s="38" t="e">
        <f t="shared" si="43"/>
        <v>#VALUE!</v>
      </c>
      <c r="Y266" s="38"/>
      <c r="Z266" s="38"/>
      <c r="AA266" s="38"/>
      <c r="AB266" s="38"/>
      <c r="AC266" s="38"/>
    </row>
    <row r="267" spans="1:29" s="31" customFormat="1" ht="15" customHeight="1" outlineLevel="2" x14ac:dyDescent="0.35">
      <c r="A267" s="38">
        <f t="shared" si="38"/>
        <v>260</v>
      </c>
      <c r="B267" s="38"/>
      <c r="C267" s="38"/>
      <c r="D267" s="38" t="s">
        <v>3078</v>
      </c>
      <c r="E267" s="200" t="s">
        <v>4319</v>
      </c>
      <c r="F267" s="200"/>
      <c r="G267" s="200"/>
      <c r="H267" s="38"/>
      <c r="I267" s="38"/>
      <c r="J267" s="38"/>
      <c r="K267" s="40"/>
      <c r="L267" s="40"/>
      <c r="M267" s="40"/>
      <c r="N267" s="40">
        <v>0.45</v>
      </c>
      <c r="O267" s="40">
        <f>SUM(O268:O271)</f>
        <v>1</v>
      </c>
      <c r="P267" s="42"/>
      <c r="Q267" s="42"/>
      <c r="R267" s="42"/>
      <c r="S267" s="42"/>
      <c r="T267" s="44"/>
      <c r="U267" s="44"/>
      <c r="V267" s="44"/>
      <c r="W267" s="44"/>
      <c r="X267" s="38" t="e">
        <f t="shared" si="43"/>
        <v>#VALUE!</v>
      </c>
      <c r="Y267" s="38" t="e">
        <f t="shared" si="40"/>
        <v>#VALUE!</v>
      </c>
      <c r="Z267" s="38"/>
      <c r="AA267" s="38"/>
      <c r="AB267" s="38"/>
      <c r="AC267" s="38"/>
    </row>
    <row r="268" spans="1:29" s="31" customFormat="1" ht="15" customHeight="1" outlineLevel="3" x14ac:dyDescent="0.35">
      <c r="A268" s="38">
        <f t="shared" si="38"/>
        <v>261</v>
      </c>
      <c r="B268" s="38"/>
      <c r="C268" s="38"/>
      <c r="D268" s="38"/>
      <c r="E268" s="38" t="s">
        <v>3079</v>
      </c>
      <c r="F268" s="200" t="s">
        <v>4320</v>
      </c>
      <c r="G268" s="200"/>
      <c r="H268" s="38"/>
      <c r="I268" s="38"/>
      <c r="J268" s="38"/>
      <c r="K268" s="40"/>
      <c r="L268" s="40"/>
      <c r="M268" s="40"/>
      <c r="N268" s="40"/>
      <c r="O268" s="40">
        <v>0.35</v>
      </c>
      <c r="P268" s="42"/>
      <c r="Q268" s="42"/>
      <c r="R268" s="42"/>
      <c r="S268" s="42"/>
      <c r="T268" s="44"/>
      <c r="U268" s="44"/>
      <c r="V268" s="44"/>
      <c r="W268" s="44"/>
      <c r="X268" s="38" t="e">
        <f t="shared" si="43"/>
        <v>#VALUE!</v>
      </c>
      <c r="Y268" s="38" t="e">
        <f t="shared" si="40"/>
        <v>#VALUE!</v>
      </c>
      <c r="Z268" s="38"/>
      <c r="AA268" s="38"/>
      <c r="AB268" s="38"/>
      <c r="AC268" s="38"/>
    </row>
    <row r="269" spans="1:29" s="31" customFormat="1" ht="15" customHeight="1" outlineLevel="3" x14ac:dyDescent="0.35">
      <c r="A269" s="38">
        <f t="shared" ref="A269:A341" si="44">A268+1</f>
        <v>262</v>
      </c>
      <c r="B269" s="38"/>
      <c r="C269" s="38"/>
      <c r="D269" s="38"/>
      <c r="E269" s="38" t="s">
        <v>3080</v>
      </c>
      <c r="F269" s="200" t="s">
        <v>4321</v>
      </c>
      <c r="G269" s="200"/>
      <c r="H269" s="38"/>
      <c r="I269" s="38"/>
      <c r="J269" s="38"/>
      <c r="K269" s="40"/>
      <c r="L269" s="40"/>
      <c r="M269" s="40"/>
      <c r="N269" s="40"/>
      <c r="O269" s="40">
        <v>0.2</v>
      </c>
      <c r="P269" s="42"/>
      <c r="Q269" s="42"/>
      <c r="R269" s="42" t="e">
        <f>(#REF!*M269)</f>
        <v>#REF!</v>
      </c>
      <c r="S269" s="42"/>
      <c r="T269" s="44"/>
      <c r="U269" s="44"/>
      <c r="V269" s="44" t="e">
        <f>R269*Sheet2!$C$4</f>
        <v>#REF!</v>
      </c>
      <c r="W269" s="44"/>
      <c r="X269" s="38" t="e">
        <f t="shared" si="43"/>
        <v>#REF!</v>
      </c>
      <c r="Y269" s="38" t="e">
        <f t="shared" si="40"/>
        <v>#REF!</v>
      </c>
      <c r="Z269" s="38">
        <v>4</v>
      </c>
      <c r="AA269" s="38">
        <f>IF(ISBLANK(Z269),,WORKDAY(VLOOKUP(Z269,$A$2:$AB$876,26),0))</f>
        <v>0</v>
      </c>
      <c r="AB269" s="38" t="e">
        <f>(WORKDAY(AA269,Y269))</f>
        <v>#REF!</v>
      </c>
      <c r="AC269" s="38"/>
    </row>
    <row r="270" spans="1:29" s="31" customFormat="1" ht="15" customHeight="1" outlineLevel="3" x14ac:dyDescent="0.35">
      <c r="A270" s="38">
        <f t="shared" si="44"/>
        <v>263</v>
      </c>
      <c r="B270" s="38"/>
      <c r="C270" s="38"/>
      <c r="D270" s="38"/>
      <c r="E270" s="38" t="s">
        <v>3081</v>
      </c>
      <c r="F270" s="200" t="s">
        <v>4323</v>
      </c>
      <c r="G270" s="200"/>
      <c r="H270" s="38"/>
      <c r="I270" s="38"/>
      <c r="J270" s="38">
        <f>LEN(TRIM(I270))-LEN(SUBSTITUTE(TRIM(I270),",",""))+1</f>
        <v>1</v>
      </c>
      <c r="K270" s="40"/>
      <c r="L270" s="40"/>
      <c r="M270" s="40"/>
      <c r="N270" s="40"/>
      <c r="O270" s="40">
        <v>0.35</v>
      </c>
      <c r="P270" s="42"/>
      <c r="Q270" s="42"/>
      <c r="R270" s="42"/>
      <c r="S270" s="42" t="e">
        <f>#REF!*N270</f>
        <v>#REF!</v>
      </c>
      <c r="T270" s="44"/>
      <c r="U270" s="44"/>
      <c r="V270" s="44"/>
      <c r="W270" s="44" t="e">
        <f>S270*Sheet2!$C$4</f>
        <v>#REF!</v>
      </c>
      <c r="X270" s="38" t="e">
        <f t="shared" si="43"/>
        <v>#REF!</v>
      </c>
      <c r="Y270" s="38" t="e">
        <f t="shared" si="40"/>
        <v>#REF!</v>
      </c>
      <c r="Z270" s="38"/>
      <c r="AA270" s="38">
        <f>IF(ISBLANK(Z270),,WORKDAY(VLOOKUP(Z270,$A$2:$AB$876,26),0))</f>
        <v>0</v>
      </c>
      <c r="AB270" s="38" t="e">
        <f>(WORKDAY(AA270,Y270))</f>
        <v>#REF!</v>
      </c>
      <c r="AC270" s="38"/>
    </row>
    <row r="271" spans="1:29" s="31" customFormat="1" ht="15" customHeight="1" outlineLevel="3" x14ac:dyDescent="0.35">
      <c r="A271" s="38">
        <f t="shared" si="44"/>
        <v>264</v>
      </c>
      <c r="B271" s="38"/>
      <c r="C271" s="38"/>
      <c r="D271" s="38"/>
      <c r="E271" s="38" t="s">
        <v>3082</v>
      </c>
      <c r="F271" s="200" t="s">
        <v>4322</v>
      </c>
      <c r="G271" s="200"/>
      <c r="H271" s="38"/>
      <c r="I271" s="38"/>
      <c r="J271" s="38"/>
      <c r="K271" s="40"/>
      <c r="L271" s="40"/>
      <c r="M271" s="40"/>
      <c r="N271" s="40"/>
      <c r="O271" s="40">
        <v>0.1</v>
      </c>
      <c r="P271" s="42"/>
      <c r="Q271" s="42"/>
      <c r="R271" s="42" t="e">
        <f>(#REF!*M271)</f>
        <v>#REF!</v>
      </c>
      <c r="S271" s="42"/>
      <c r="T271" s="44"/>
      <c r="U271" s="44"/>
      <c r="V271" s="44" t="e">
        <f>R271*Sheet2!$C$4</f>
        <v>#REF!</v>
      </c>
      <c r="W271" s="44"/>
      <c r="X271" s="38" t="e">
        <f t="shared" si="43"/>
        <v>#REF!</v>
      </c>
      <c r="Y271" s="38" t="e">
        <f t="shared" si="40"/>
        <v>#REF!</v>
      </c>
      <c r="Z271" s="38">
        <v>9</v>
      </c>
      <c r="AA271" s="38">
        <f>IF(ISBLANK(Z271),,WORKDAY(VLOOKUP(Z271,$A$2:$AB$876,26),0))</f>
        <v>4</v>
      </c>
      <c r="AB271" s="38" t="e">
        <f>(WORKDAY(AA271,Y271))</f>
        <v>#REF!</v>
      </c>
      <c r="AC271" s="38"/>
    </row>
    <row r="272" spans="1:29" s="31" customFormat="1" ht="15" customHeight="1" outlineLevel="1" x14ac:dyDescent="0.35">
      <c r="A272" s="38">
        <f t="shared" si="44"/>
        <v>265</v>
      </c>
      <c r="B272" s="38"/>
      <c r="C272" s="38" t="s">
        <v>1298</v>
      </c>
      <c r="D272" s="200" t="s">
        <v>3955</v>
      </c>
      <c r="E272" s="200"/>
      <c r="F272" s="200"/>
      <c r="G272" s="200"/>
      <c r="H272" s="38"/>
      <c r="I272" s="38"/>
      <c r="J272" s="38"/>
      <c r="K272" s="40"/>
      <c r="L272" s="40"/>
      <c r="M272" s="40"/>
      <c r="N272" s="40"/>
      <c r="O272" s="40"/>
      <c r="P272" s="42"/>
      <c r="Q272" s="42"/>
      <c r="R272" s="42"/>
      <c r="S272" s="42"/>
      <c r="T272" s="44"/>
      <c r="U272" s="44"/>
      <c r="V272" s="44"/>
      <c r="W272" s="44"/>
      <c r="X272" s="38" t="e">
        <f t="shared" si="43"/>
        <v>#VALUE!</v>
      </c>
      <c r="Y272" s="38" t="e">
        <f t="shared" si="40"/>
        <v>#VALUE!</v>
      </c>
      <c r="Z272" s="38"/>
      <c r="AA272" s="38"/>
      <c r="AB272" s="38"/>
      <c r="AC272" s="38"/>
    </row>
    <row r="273" spans="1:29" s="31" customFormat="1" ht="15" customHeight="1" outlineLevel="2" x14ac:dyDescent="0.35">
      <c r="A273" s="38">
        <f t="shared" si="44"/>
        <v>266</v>
      </c>
      <c r="B273" s="38"/>
      <c r="C273" s="38"/>
      <c r="D273" s="38" t="s">
        <v>3090</v>
      </c>
      <c r="E273" s="200" t="s">
        <v>3875</v>
      </c>
      <c r="F273" s="200"/>
      <c r="G273" s="200"/>
      <c r="H273" s="38"/>
      <c r="I273" s="38"/>
      <c r="J273" s="38"/>
      <c r="K273" s="40"/>
      <c r="L273" s="40"/>
      <c r="M273" s="40">
        <v>0.4</v>
      </c>
      <c r="N273" s="40">
        <f>SUM(N274:N277)</f>
        <v>1</v>
      </c>
      <c r="O273" s="40"/>
      <c r="P273" s="42"/>
      <c r="Q273" s="42"/>
      <c r="R273" s="42" t="e">
        <f>(#REF!*M273)</f>
        <v>#REF!</v>
      </c>
      <c r="S273" s="42"/>
      <c r="T273" s="44"/>
      <c r="U273" s="44"/>
      <c r="V273" s="44"/>
      <c r="W273" s="44"/>
      <c r="X273" s="38" t="e">
        <f t="shared" si="43"/>
        <v>#REF!</v>
      </c>
      <c r="Y273" s="38" t="e">
        <f t="shared" si="40"/>
        <v>#REF!</v>
      </c>
      <c r="Z273" s="38"/>
      <c r="AA273" s="38"/>
      <c r="AB273" s="38"/>
      <c r="AC273" s="38"/>
    </row>
    <row r="274" spans="1:29" s="31" customFormat="1" ht="15" customHeight="1" outlineLevel="3" x14ac:dyDescent="0.35">
      <c r="A274" s="38">
        <f t="shared" si="44"/>
        <v>267</v>
      </c>
      <c r="B274" s="38"/>
      <c r="C274" s="38"/>
      <c r="D274" s="38"/>
      <c r="E274" s="38" t="s">
        <v>3916</v>
      </c>
      <c r="F274" s="200" t="s">
        <v>3876</v>
      </c>
      <c r="G274" s="200"/>
      <c r="H274" s="38"/>
      <c r="I274" s="38"/>
      <c r="J274" s="38">
        <f>LEN(TRIM(I274))-LEN(SUBSTITUTE(TRIM(I274),",",""))+1</f>
        <v>1</v>
      </c>
      <c r="K274" s="40"/>
      <c r="L274" s="40"/>
      <c r="M274" s="40"/>
      <c r="N274" s="40">
        <v>0.12</v>
      </c>
      <c r="O274" s="40"/>
      <c r="P274" s="42"/>
      <c r="Q274" s="42"/>
      <c r="R274" s="42"/>
      <c r="S274" s="42" t="e">
        <f>#REF!*N274</f>
        <v>#REF!</v>
      </c>
      <c r="T274" s="44"/>
      <c r="U274" s="44"/>
      <c r="V274" s="44"/>
      <c r="W274" s="44"/>
      <c r="X274" s="38" t="e">
        <f t="shared" si="43"/>
        <v>#REF!</v>
      </c>
      <c r="Y274" s="38" t="e">
        <f t="shared" si="40"/>
        <v>#REF!</v>
      </c>
      <c r="Z274" s="38"/>
      <c r="AA274" s="38"/>
      <c r="AB274" s="38"/>
      <c r="AC274" s="38"/>
    </row>
    <row r="275" spans="1:29" s="31" customFormat="1" ht="15" customHeight="1" outlineLevel="3" x14ac:dyDescent="0.35">
      <c r="A275" s="38">
        <f t="shared" si="44"/>
        <v>268</v>
      </c>
      <c r="B275" s="38"/>
      <c r="C275" s="38"/>
      <c r="D275" s="38"/>
      <c r="E275" s="38" t="s">
        <v>3917</v>
      </c>
      <c r="F275" s="200" t="s">
        <v>3877</v>
      </c>
      <c r="G275" s="200"/>
      <c r="H275" s="38"/>
      <c r="I275" s="38"/>
      <c r="J275" s="38">
        <f>LEN(TRIM(I275))-LEN(SUBSTITUTE(TRIM(I275),",",""))+1</f>
        <v>1</v>
      </c>
      <c r="K275" s="40"/>
      <c r="L275" s="40"/>
      <c r="M275" s="40"/>
      <c r="N275" s="40">
        <v>0.02</v>
      </c>
      <c r="O275" s="40"/>
      <c r="P275" s="42"/>
      <c r="Q275" s="42"/>
      <c r="R275" s="42"/>
      <c r="S275" s="42" t="e">
        <f>#REF!*N275</f>
        <v>#REF!</v>
      </c>
      <c r="T275" s="44"/>
      <c r="U275" s="44"/>
      <c r="V275" s="44"/>
      <c r="W275" s="44"/>
      <c r="X275" s="38" t="e">
        <f t="shared" si="43"/>
        <v>#REF!</v>
      </c>
      <c r="Y275" s="38" t="e">
        <f t="shared" si="40"/>
        <v>#REF!</v>
      </c>
      <c r="Z275" s="38"/>
      <c r="AA275" s="38"/>
      <c r="AB275" s="38"/>
      <c r="AC275" s="38"/>
    </row>
    <row r="276" spans="1:29" s="31" customFormat="1" ht="15" customHeight="1" outlineLevel="3" x14ac:dyDescent="0.35">
      <c r="A276" s="38">
        <f t="shared" si="44"/>
        <v>269</v>
      </c>
      <c r="B276" s="38"/>
      <c r="C276" s="38"/>
      <c r="D276" s="38"/>
      <c r="E276" s="38" t="s">
        <v>3918</v>
      </c>
      <c r="F276" s="200" t="s">
        <v>3878</v>
      </c>
      <c r="G276" s="200"/>
      <c r="H276" s="38"/>
      <c r="I276" s="38"/>
      <c r="J276" s="38">
        <f>LEN(TRIM(I276))-LEN(SUBSTITUTE(TRIM(I276),",",""))+1</f>
        <v>1</v>
      </c>
      <c r="K276" s="40"/>
      <c r="L276" s="40"/>
      <c r="M276" s="40"/>
      <c r="N276" s="40">
        <v>0.38</v>
      </c>
      <c r="O276" s="40"/>
      <c r="P276" s="42"/>
      <c r="Q276" s="42"/>
      <c r="R276" s="42"/>
      <c r="S276" s="42" t="e">
        <f>#REF!*N276</f>
        <v>#REF!</v>
      </c>
      <c r="T276" s="44"/>
      <c r="U276" s="44"/>
      <c r="V276" s="44"/>
      <c r="W276" s="44"/>
      <c r="X276" s="38" t="e">
        <f t="shared" si="43"/>
        <v>#REF!</v>
      </c>
      <c r="Y276" s="38" t="e">
        <f t="shared" si="40"/>
        <v>#REF!</v>
      </c>
      <c r="Z276" s="38"/>
      <c r="AA276" s="38"/>
      <c r="AB276" s="38"/>
      <c r="AC276" s="38"/>
    </row>
    <row r="277" spans="1:29" s="31" customFormat="1" ht="15" customHeight="1" outlineLevel="3" x14ac:dyDescent="0.35">
      <c r="A277" s="38">
        <f t="shared" si="44"/>
        <v>270</v>
      </c>
      <c r="B277" s="38"/>
      <c r="C277" s="38"/>
      <c r="D277" s="38"/>
      <c r="E277" s="38" t="s">
        <v>3919</v>
      </c>
      <c r="F277" s="200" t="s">
        <v>3879</v>
      </c>
      <c r="G277" s="200"/>
      <c r="H277" s="38"/>
      <c r="I277" s="38"/>
      <c r="J277" s="38">
        <f>LEN(TRIM(I277))-LEN(SUBSTITUTE(TRIM(I277),",",""))+1</f>
        <v>1</v>
      </c>
      <c r="K277" s="40"/>
      <c r="L277" s="40"/>
      <c r="M277" s="40"/>
      <c r="N277" s="40">
        <v>0.48</v>
      </c>
      <c r="O277" s="40"/>
      <c r="P277" s="42"/>
      <c r="Q277" s="42"/>
      <c r="R277" s="42"/>
      <c r="S277" s="42" t="e">
        <f>#REF!*N277</f>
        <v>#REF!</v>
      </c>
      <c r="T277" s="44"/>
      <c r="U277" s="44"/>
      <c r="V277" s="44"/>
      <c r="W277" s="44"/>
      <c r="X277" s="38" t="e">
        <f t="shared" si="43"/>
        <v>#REF!</v>
      </c>
      <c r="Y277" s="38" t="e">
        <f t="shared" si="40"/>
        <v>#REF!</v>
      </c>
      <c r="Z277" s="38"/>
      <c r="AA277" s="38"/>
      <c r="AB277" s="38"/>
      <c r="AC277" s="38"/>
    </row>
    <row r="278" spans="1:29" s="31" customFormat="1" ht="15" customHeight="1" outlineLevel="2" x14ac:dyDescent="0.35">
      <c r="A278" s="38">
        <f t="shared" si="44"/>
        <v>271</v>
      </c>
      <c r="B278" s="38"/>
      <c r="C278" s="38"/>
      <c r="D278" s="38" t="s">
        <v>3091</v>
      </c>
      <c r="E278" s="200" t="s">
        <v>3880</v>
      </c>
      <c r="F278" s="200"/>
      <c r="G278" s="200"/>
      <c r="H278" s="38"/>
      <c r="I278" s="38"/>
      <c r="J278" s="38"/>
      <c r="K278" s="40"/>
      <c r="L278" s="40"/>
      <c r="M278" s="40">
        <v>0.6</v>
      </c>
      <c r="N278" s="40">
        <f>SUM(N279:N282)</f>
        <v>1</v>
      </c>
      <c r="O278" s="40"/>
      <c r="P278" s="42"/>
      <c r="Q278" s="42"/>
      <c r="R278" s="42" t="e">
        <f>(#REF!*M278)</f>
        <v>#REF!</v>
      </c>
      <c r="S278" s="42"/>
      <c r="T278" s="44"/>
      <c r="U278" s="44"/>
      <c r="V278" s="44"/>
      <c r="W278" s="44"/>
      <c r="X278" s="38" t="e">
        <f t="shared" si="43"/>
        <v>#REF!</v>
      </c>
      <c r="Y278" s="38" t="e">
        <f t="shared" si="40"/>
        <v>#REF!</v>
      </c>
      <c r="Z278" s="38"/>
      <c r="AA278" s="38"/>
      <c r="AB278" s="38"/>
      <c r="AC278" s="38"/>
    </row>
    <row r="279" spans="1:29" s="31" customFormat="1" ht="15" customHeight="1" outlineLevel="3" x14ac:dyDescent="0.35">
      <c r="A279" s="38">
        <f t="shared" si="44"/>
        <v>272</v>
      </c>
      <c r="B279" s="38"/>
      <c r="C279" s="38"/>
      <c r="D279" s="38"/>
      <c r="E279" s="38" t="s">
        <v>3920</v>
      </c>
      <c r="F279" s="200" t="s">
        <v>3881</v>
      </c>
      <c r="G279" s="200"/>
      <c r="H279" s="38"/>
      <c r="I279" s="38"/>
      <c r="J279" s="38">
        <f>LEN(TRIM(I279))-LEN(SUBSTITUTE(TRIM(I279),",",""))+1</f>
        <v>1</v>
      </c>
      <c r="K279" s="40"/>
      <c r="L279" s="40"/>
      <c r="M279" s="40"/>
      <c r="N279" s="40">
        <v>0.5</v>
      </c>
      <c r="O279" s="40"/>
      <c r="P279" s="42"/>
      <c r="Q279" s="42"/>
      <c r="R279" s="42"/>
      <c r="S279" s="42" t="e">
        <f>#REF!*N279</f>
        <v>#REF!</v>
      </c>
      <c r="T279" s="44"/>
      <c r="U279" s="44"/>
      <c r="V279" s="44"/>
      <c r="W279" s="44"/>
      <c r="X279" s="38" t="e">
        <f t="shared" si="43"/>
        <v>#REF!</v>
      </c>
      <c r="Y279" s="38" t="e">
        <f t="shared" si="40"/>
        <v>#REF!</v>
      </c>
      <c r="Z279" s="38"/>
      <c r="AA279" s="38"/>
      <c r="AB279" s="38"/>
      <c r="AC279" s="38"/>
    </row>
    <row r="280" spans="1:29" s="31" customFormat="1" ht="15" customHeight="1" outlineLevel="3" x14ac:dyDescent="0.35">
      <c r="A280" s="38">
        <f t="shared" si="44"/>
        <v>273</v>
      </c>
      <c r="B280" s="38"/>
      <c r="C280" s="38"/>
      <c r="D280" s="38"/>
      <c r="E280" s="38" t="s">
        <v>3921</v>
      </c>
      <c r="F280" s="200" t="s">
        <v>3882</v>
      </c>
      <c r="G280" s="200"/>
      <c r="H280" s="38"/>
      <c r="I280" s="38" t="s">
        <v>1157</v>
      </c>
      <c r="J280" s="38">
        <f>LEN(TRIM(I280))-LEN(SUBSTITUTE(TRIM(I280),",",""))+1</f>
        <v>4</v>
      </c>
      <c r="K280" s="40"/>
      <c r="L280" s="40"/>
      <c r="M280" s="40"/>
      <c r="N280" s="40">
        <v>0.3</v>
      </c>
      <c r="O280" s="40"/>
      <c r="P280" s="42"/>
      <c r="Q280" s="42"/>
      <c r="R280" s="42"/>
      <c r="S280" s="42" t="e">
        <f>#REF!*N280</f>
        <v>#REF!</v>
      </c>
      <c r="T280" s="44"/>
      <c r="U280" s="44">
        <f>Q280*Sheet2!$C$4</f>
        <v>0</v>
      </c>
      <c r="V280" s="44"/>
      <c r="W280" s="44"/>
      <c r="X280" s="38" t="e">
        <f t="shared" si="43"/>
        <v>#REF!</v>
      </c>
      <c r="Y280" s="38" t="e">
        <f>ROUNDUP(X280,1)</f>
        <v>#REF!</v>
      </c>
      <c r="Z280" s="38">
        <v>71</v>
      </c>
      <c r="AA280" s="38">
        <f t="shared" ref="AA280:AA288" si="45">IF(ISBLANK(Z280),,WORKDAY(VLOOKUP(Z280,$A$2:$AB$876,26),0))</f>
        <v>0</v>
      </c>
      <c r="AB280" s="38" t="e">
        <f>(WORKDAY(AA280,Y280))</f>
        <v>#REF!</v>
      </c>
      <c r="AC280" s="38"/>
    </row>
    <row r="281" spans="1:29" s="31" customFormat="1" ht="15" customHeight="1" outlineLevel="3" x14ac:dyDescent="0.35">
      <c r="A281" s="38">
        <f t="shared" si="44"/>
        <v>274</v>
      </c>
      <c r="B281" s="38"/>
      <c r="C281" s="38"/>
      <c r="D281" s="38"/>
      <c r="E281" s="38" t="s">
        <v>3922</v>
      </c>
      <c r="F281" s="200" t="s">
        <v>3883</v>
      </c>
      <c r="G281" s="200"/>
      <c r="H281" s="38"/>
      <c r="I281" s="38"/>
      <c r="J281" s="38">
        <f>LEN(TRIM(I281))-LEN(SUBSTITUTE(TRIM(I281),",",""))+1</f>
        <v>1</v>
      </c>
      <c r="K281" s="40"/>
      <c r="L281" s="40"/>
      <c r="M281" s="40"/>
      <c r="N281" s="40">
        <v>0.1</v>
      </c>
      <c r="O281" s="40"/>
      <c r="P281" s="42"/>
      <c r="Q281" s="42"/>
      <c r="R281" s="42"/>
      <c r="S281" s="42" t="e">
        <f>#REF!*N281</f>
        <v>#REF!</v>
      </c>
      <c r="T281" s="44"/>
      <c r="U281" s="44"/>
      <c r="V281" s="44">
        <f>R281*Sheet2!$C$4</f>
        <v>0</v>
      </c>
      <c r="W281" s="44"/>
      <c r="X281" s="38" t="e">
        <f t="shared" si="43"/>
        <v>#REF!</v>
      </c>
      <c r="Y281" s="38" t="e">
        <f>ROUNDUP(X281,1)</f>
        <v>#REF!</v>
      </c>
      <c r="Z281" s="38"/>
      <c r="AA281" s="38">
        <f t="shared" si="45"/>
        <v>0</v>
      </c>
      <c r="AB281" s="38" t="e">
        <f>(WORKDAY(AA281,Y281))</f>
        <v>#REF!</v>
      </c>
      <c r="AC281" s="38"/>
    </row>
    <row r="282" spans="1:29" s="31" customFormat="1" ht="15" customHeight="1" outlineLevel="3" x14ac:dyDescent="0.35">
      <c r="A282" s="38">
        <f t="shared" si="44"/>
        <v>275</v>
      </c>
      <c r="B282" s="38"/>
      <c r="C282" s="38"/>
      <c r="D282" s="38"/>
      <c r="E282" s="38" t="s">
        <v>3923</v>
      </c>
      <c r="F282" s="200" t="s">
        <v>3884</v>
      </c>
      <c r="G282" s="200"/>
      <c r="H282" s="38"/>
      <c r="I282" s="38" t="s">
        <v>1157</v>
      </c>
      <c r="J282" s="38">
        <f>LEN(TRIM(I282))-LEN(SUBSTITUTE(TRIM(I282),",",""))+1</f>
        <v>4</v>
      </c>
      <c r="K282" s="40"/>
      <c r="L282" s="40"/>
      <c r="M282" s="40"/>
      <c r="N282" s="40">
        <v>0.1</v>
      </c>
      <c r="O282" s="40"/>
      <c r="P282" s="42"/>
      <c r="Q282" s="42"/>
      <c r="R282" s="42"/>
      <c r="S282" s="42" t="e">
        <f>#REF!*N282</f>
        <v>#REF!</v>
      </c>
      <c r="T282" s="44"/>
      <c r="U282" s="44"/>
      <c r="V282" s="44"/>
      <c r="W282" s="44" t="e">
        <f>S282*Sheet2!$C$4</f>
        <v>#REF!</v>
      </c>
      <c r="X282" s="38" t="e">
        <f t="shared" si="43"/>
        <v>#REF!</v>
      </c>
      <c r="Y282" s="38" t="e">
        <f>ROUNDUP(X282,1)</f>
        <v>#REF!</v>
      </c>
      <c r="Z282" s="38"/>
      <c r="AA282" s="38">
        <f t="shared" si="45"/>
        <v>0</v>
      </c>
      <c r="AB282" s="38" t="e">
        <f>WORKDAY(AA282,Y282)</f>
        <v>#REF!</v>
      </c>
      <c r="AC282" s="38"/>
    </row>
    <row r="283" spans="1:29" s="31" customFormat="1" ht="15" customHeight="1" outlineLevel="1" x14ac:dyDescent="0.35">
      <c r="A283" s="38">
        <f t="shared" si="44"/>
        <v>276</v>
      </c>
      <c r="B283" s="38"/>
      <c r="C283" s="38" t="s">
        <v>1300</v>
      </c>
      <c r="D283" s="200" t="s">
        <v>3594</v>
      </c>
      <c r="E283" s="200"/>
      <c r="F283" s="200"/>
      <c r="G283" s="200"/>
      <c r="H283" s="200"/>
      <c r="I283" s="200"/>
      <c r="J283" s="200"/>
      <c r="K283" s="200"/>
      <c r="L283" s="200"/>
      <c r="M283" s="200"/>
      <c r="N283" s="200"/>
      <c r="O283" s="200"/>
      <c r="P283" s="200"/>
      <c r="Q283" s="200"/>
      <c r="R283" s="200"/>
      <c r="S283" s="200"/>
      <c r="T283" s="200"/>
      <c r="U283" s="200"/>
      <c r="V283" s="200"/>
      <c r="W283" s="200"/>
      <c r="X283" s="200"/>
      <c r="Y283" s="200"/>
      <c r="Z283" s="38"/>
      <c r="AA283" s="38">
        <f t="shared" si="45"/>
        <v>0</v>
      </c>
      <c r="AB283" s="38">
        <f>WORKDAY(AA283,X283)</f>
        <v>0</v>
      </c>
      <c r="AC283" s="38"/>
    </row>
    <row r="284" spans="1:29" s="31" customFormat="1" ht="15" customHeight="1" outlineLevel="1" x14ac:dyDescent="0.35">
      <c r="A284" s="38">
        <f t="shared" si="44"/>
        <v>277</v>
      </c>
      <c r="B284" s="38"/>
      <c r="C284" s="38" t="s">
        <v>1302</v>
      </c>
      <c r="D284" s="206" t="s">
        <v>4009</v>
      </c>
      <c r="E284" s="206"/>
      <c r="F284" s="206"/>
      <c r="G284" s="206"/>
      <c r="H284" s="38"/>
      <c r="I284" s="38"/>
      <c r="J284" s="38"/>
      <c r="K284" s="40"/>
      <c r="L284" s="40">
        <v>0.31</v>
      </c>
      <c r="M284" s="40">
        <f>SUM(M285:M348)</f>
        <v>5.919999999999999</v>
      </c>
      <c r="N284" s="40"/>
      <c r="O284" s="40"/>
      <c r="P284" s="42"/>
      <c r="Q284" s="42">
        <f>($P$250*L284)</f>
        <v>43.524000000000001</v>
      </c>
      <c r="R284" s="42"/>
      <c r="S284" s="42"/>
      <c r="T284" s="44"/>
      <c r="U284" s="44"/>
      <c r="V284" s="44"/>
      <c r="W284" s="44"/>
      <c r="X284" s="38">
        <f>IF(ISBLANK(P284),IF(ISBLANK(Q284),IF(ISBLANK(R284),IF(ISBLANK(S284),"Error",S284),R284),Q284),P284)/6</f>
        <v>7.2540000000000004</v>
      </c>
      <c r="Y284" s="38">
        <f t="shared" si="40"/>
        <v>7.3</v>
      </c>
      <c r="Z284" s="38">
        <v>71</v>
      </c>
      <c r="AA284" s="38">
        <f t="shared" si="45"/>
        <v>0</v>
      </c>
      <c r="AB284" s="38">
        <f>WORKDAY(AA284,X284)</f>
        <v>10</v>
      </c>
      <c r="AC284" s="38"/>
    </row>
    <row r="285" spans="1:29" s="31" customFormat="1" ht="15" customHeight="1" outlineLevel="2" x14ac:dyDescent="0.35">
      <c r="A285" s="38">
        <f t="shared" si="44"/>
        <v>278</v>
      </c>
      <c r="B285" s="38"/>
      <c r="C285" s="38"/>
      <c r="D285" s="38" t="s">
        <v>1241</v>
      </c>
      <c r="E285" s="200" t="s">
        <v>3481</v>
      </c>
      <c r="F285" s="200"/>
      <c r="G285" s="200"/>
      <c r="H285" s="38"/>
      <c r="I285" s="38" t="s">
        <v>1159</v>
      </c>
      <c r="J285" s="38"/>
      <c r="K285" s="40"/>
      <c r="L285" s="40"/>
      <c r="M285" s="40">
        <v>0.14000000000000001</v>
      </c>
      <c r="N285" s="40"/>
      <c r="O285" s="40"/>
      <c r="P285" s="42"/>
      <c r="Q285" s="42"/>
      <c r="R285" s="42">
        <f>$Q$284*M285</f>
        <v>6.0933600000000006</v>
      </c>
      <c r="S285" s="42"/>
      <c r="T285" s="44"/>
      <c r="U285" s="44"/>
      <c r="V285" s="44"/>
      <c r="W285" s="44"/>
      <c r="X285" s="38">
        <f>IF(ISBLANK(P285),IF(ISBLANK(Q285),IF(ISBLANK(R285),IF(ISBLANK(S285),"Error",S285),R285),Q285),P285)/6</f>
        <v>1.01556</v>
      </c>
      <c r="Y285" s="38">
        <f t="shared" si="40"/>
        <v>1.1000000000000001</v>
      </c>
      <c r="Z285" s="38"/>
      <c r="AA285" s="38">
        <f t="shared" si="45"/>
        <v>0</v>
      </c>
      <c r="AB285" s="38">
        <f>(WORKDAY(AA285,X285))</f>
        <v>2</v>
      </c>
      <c r="AC285" s="38"/>
    </row>
    <row r="286" spans="1:29" s="31" customFormat="1" ht="15" customHeight="1" outlineLevel="2" x14ac:dyDescent="0.35">
      <c r="A286" s="38">
        <f t="shared" si="44"/>
        <v>279</v>
      </c>
      <c r="B286" s="38"/>
      <c r="C286" s="38"/>
      <c r="D286" s="38" t="s">
        <v>1242</v>
      </c>
      <c r="E286" s="200" t="s">
        <v>3482</v>
      </c>
      <c r="F286" s="200"/>
      <c r="G286" s="200"/>
      <c r="H286" s="38"/>
      <c r="I286" s="38" t="s">
        <v>1159</v>
      </c>
      <c r="J286" s="38"/>
      <c r="K286" s="40"/>
      <c r="L286" s="40"/>
      <c r="M286" s="40">
        <v>0.14000000000000001</v>
      </c>
      <c r="N286" s="40"/>
      <c r="O286" s="40"/>
      <c r="P286" s="42"/>
      <c r="Q286" s="42"/>
      <c r="R286" s="42">
        <f>$Q$284*M286</f>
        <v>6.0933600000000006</v>
      </c>
      <c r="S286" s="42"/>
      <c r="T286" s="44"/>
      <c r="U286" s="44"/>
      <c r="V286" s="44"/>
      <c r="W286" s="44"/>
      <c r="X286" s="38">
        <f>IF(ISBLANK(P286),IF(ISBLANK(Q286),IF(ISBLANK(R286),IF(ISBLANK(S286),"Error",S286),R286),Q286),P286)/6</f>
        <v>1.01556</v>
      </c>
      <c r="Y286" s="38">
        <f t="shared" si="40"/>
        <v>1.1000000000000001</v>
      </c>
      <c r="Z286" s="38">
        <v>89</v>
      </c>
      <c r="AA286" s="38">
        <f t="shared" si="45"/>
        <v>0</v>
      </c>
      <c r="AB286" s="38">
        <f>(WORKDAY(AA286,X286))</f>
        <v>2</v>
      </c>
      <c r="AC286" s="38"/>
    </row>
    <row r="287" spans="1:29" s="31" customFormat="1" ht="15" customHeight="1" outlineLevel="2" x14ac:dyDescent="0.35">
      <c r="A287" s="38">
        <f t="shared" si="44"/>
        <v>280</v>
      </c>
      <c r="B287" s="38"/>
      <c r="C287" s="38"/>
      <c r="D287" s="38" t="s">
        <v>1243</v>
      </c>
      <c r="E287" s="200" t="s">
        <v>3590</v>
      </c>
      <c r="F287" s="200"/>
      <c r="G287" s="200"/>
      <c r="H287" s="38"/>
      <c r="I287" s="38" t="s">
        <v>1160</v>
      </c>
      <c r="J287" s="38"/>
      <c r="K287" s="40"/>
      <c r="L287" s="40"/>
      <c r="M287" s="40">
        <v>0.25</v>
      </c>
      <c r="N287" s="40"/>
      <c r="O287" s="40"/>
      <c r="P287" s="42"/>
      <c r="Q287" s="42"/>
      <c r="R287" s="42">
        <f>$Q$284*M287</f>
        <v>10.881</v>
      </c>
      <c r="S287" s="42"/>
      <c r="T287" s="44"/>
      <c r="U287" s="44"/>
      <c r="V287" s="44"/>
      <c r="W287" s="44"/>
      <c r="X287" s="38">
        <f>IF(ISBLANK(P287),IF(ISBLANK(Q287),IF(ISBLANK(R287),IF(ISBLANK(S287),"Error",S287),R287),Q287),P287)/6</f>
        <v>1.8135000000000001</v>
      </c>
      <c r="Y287" s="38">
        <f t="shared" si="40"/>
        <v>1.9000000000000001</v>
      </c>
      <c r="Z287" s="38">
        <v>90</v>
      </c>
      <c r="AA287" s="38">
        <f t="shared" si="45"/>
        <v>0</v>
      </c>
      <c r="AB287" s="38">
        <f>(WORKDAY(AA287,X287))</f>
        <v>2</v>
      </c>
      <c r="AC287" s="38"/>
    </row>
    <row r="288" spans="1:29" s="31" customFormat="1" ht="15" customHeight="1" outlineLevel="2" x14ac:dyDescent="0.35">
      <c r="A288" s="38">
        <f t="shared" si="44"/>
        <v>281</v>
      </c>
      <c r="B288" s="38"/>
      <c r="C288" s="38"/>
      <c r="D288" s="38" t="s">
        <v>1244</v>
      </c>
      <c r="E288" s="200" t="s">
        <v>3718</v>
      </c>
      <c r="F288" s="200"/>
      <c r="G288" s="200"/>
      <c r="H288" s="38"/>
      <c r="I288" s="38" t="s">
        <v>1161</v>
      </c>
      <c r="J288" s="38"/>
      <c r="K288" s="40"/>
      <c r="L288" s="40"/>
      <c r="M288" s="40">
        <v>0.05</v>
      </c>
      <c r="N288" s="40"/>
      <c r="O288" s="40"/>
      <c r="P288" s="42"/>
      <c r="Q288" s="42"/>
      <c r="R288" s="42">
        <f>$Q$284*M288</f>
        <v>2.1762000000000001</v>
      </c>
      <c r="S288" s="42"/>
      <c r="T288" s="44"/>
      <c r="U288" s="44"/>
      <c r="V288" s="44"/>
      <c r="W288" s="44"/>
      <c r="X288" s="38">
        <f>IF(ISBLANK(P288),IF(ISBLANK(Q288),IF(ISBLANK(R288),IF(ISBLANK(S288),"Error",S288),R288),Q288),P288)/6</f>
        <v>0.36270000000000002</v>
      </c>
      <c r="Y288" s="38">
        <f t="shared" si="40"/>
        <v>0.4</v>
      </c>
      <c r="Z288" s="38">
        <v>91</v>
      </c>
      <c r="AA288" s="38">
        <f t="shared" si="45"/>
        <v>0</v>
      </c>
      <c r="AB288" s="38">
        <f>(WORKDAY(AA288,X288))</f>
        <v>0</v>
      </c>
      <c r="AC288" s="38"/>
    </row>
    <row r="289" spans="1:29" s="31" customFormat="1" ht="15" customHeight="1" outlineLevel="2" x14ac:dyDescent="0.35">
      <c r="A289" s="38"/>
      <c r="B289" s="38"/>
      <c r="C289" s="38"/>
      <c r="D289" s="38"/>
      <c r="E289" s="202" t="s">
        <v>4312</v>
      </c>
      <c r="F289" s="202"/>
      <c r="G289" s="202"/>
      <c r="H289" s="38"/>
      <c r="I289" s="38"/>
      <c r="J289" s="38"/>
      <c r="K289" s="40"/>
      <c r="L289" s="40"/>
      <c r="M289" s="40"/>
      <c r="N289" s="40"/>
      <c r="O289" s="40"/>
      <c r="P289" s="42"/>
      <c r="Q289" s="42"/>
      <c r="R289" s="42"/>
      <c r="S289" s="42"/>
      <c r="T289" s="44"/>
      <c r="U289" s="44"/>
      <c r="V289" s="44"/>
      <c r="W289" s="44"/>
      <c r="X289" s="38"/>
      <c r="Y289" s="38"/>
      <c r="Z289" s="38"/>
      <c r="AA289" s="38"/>
      <c r="AB289" s="38"/>
      <c r="AC289" s="38"/>
    </row>
    <row r="290" spans="1:29" s="31" customFormat="1" ht="15" customHeight="1" outlineLevel="2" x14ac:dyDescent="0.35">
      <c r="A290" s="38"/>
      <c r="B290" s="38"/>
      <c r="C290" s="38"/>
      <c r="D290" s="38"/>
      <c r="E290" s="38"/>
      <c r="F290" s="48" t="s">
        <v>4313</v>
      </c>
      <c r="G290" s="38"/>
      <c r="H290" s="38"/>
      <c r="I290" s="38"/>
      <c r="J290" s="38"/>
      <c r="K290" s="40"/>
      <c r="L290" s="40"/>
      <c r="M290" s="40"/>
      <c r="N290" s="40"/>
      <c r="O290" s="40"/>
      <c r="P290" s="42"/>
      <c r="Q290" s="42"/>
      <c r="R290" s="42"/>
      <c r="S290" s="42"/>
      <c r="T290" s="44"/>
      <c r="U290" s="44"/>
      <c r="V290" s="44"/>
      <c r="W290" s="44"/>
      <c r="X290" s="38"/>
      <c r="Y290" s="38"/>
      <c r="Z290" s="38"/>
      <c r="AA290" s="38"/>
      <c r="AB290" s="38"/>
      <c r="AC290" s="38"/>
    </row>
    <row r="291" spans="1:29" s="31" customFormat="1" ht="15" customHeight="1" outlineLevel="2" x14ac:dyDescent="0.35">
      <c r="A291" s="38"/>
      <c r="B291" s="38"/>
      <c r="C291" s="38"/>
      <c r="D291" s="38"/>
      <c r="E291" s="38"/>
      <c r="F291" s="49" t="s">
        <v>4314</v>
      </c>
      <c r="G291" s="38"/>
      <c r="H291" s="38"/>
      <c r="I291" s="38"/>
      <c r="J291" s="38"/>
      <c r="K291" s="40"/>
      <c r="L291" s="40"/>
      <c r="M291" s="40"/>
      <c r="N291" s="40"/>
      <c r="O291" s="40"/>
      <c r="P291" s="42"/>
      <c r="Q291" s="42"/>
      <c r="R291" s="42"/>
      <c r="S291" s="42"/>
      <c r="T291" s="44"/>
      <c r="U291" s="44"/>
      <c r="V291" s="44"/>
      <c r="W291" s="44"/>
      <c r="X291" s="38"/>
      <c r="Y291" s="38"/>
      <c r="Z291" s="38"/>
      <c r="AA291" s="38"/>
      <c r="AB291" s="38"/>
      <c r="AC291" s="38"/>
    </row>
    <row r="292" spans="1:29" s="31" customFormat="1" ht="15" customHeight="1" outlineLevel="2" x14ac:dyDescent="0.35">
      <c r="A292" s="38"/>
      <c r="B292" s="38"/>
      <c r="C292" s="38"/>
      <c r="D292" s="38"/>
      <c r="E292" s="38"/>
      <c r="F292" s="48" t="s">
        <v>4315</v>
      </c>
      <c r="G292" s="50"/>
      <c r="H292" s="38"/>
      <c r="I292" s="38"/>
      <c r="J292" s="38"/>
      <c r="K292" s="40"/>
      <c r="L292" s="40"/>
      <c r="M292" s="40"/>
      <c r="N292" s="40"/>
      <c r="O292" s="40"/>
      <c r="P292" s="42"/>
      <c r="Q292" s="42"/>
      <c r="R292" s="42"/>
      <c r="S292" s="42"/>
      <c r="T292" s="44"/>
      <c r="U292" s="44"/>
      <c r="V292" s="44"/>
      <c r="W292" s="44"/>
      <c r="X292" s="38"/>
      <c r="Y292" s="38"/>
      <c r="Z292" s="38"/>
      <c r="AA292" s="38"/>
      <c r="AB292" s="38"/>
      <c r="AC292" s="38"/>
    </row>
    <row r="293" spans="1:29" s="31" customFormat="1" ht="15" customHeight="1" outlineLevel="2" x14ac:dyDescent="0.35">
      <c r="A293" s="38"/>
      <c r="B293" s="38"/>
      <c r="C293" s="38"/>
      <c r="D293" s="38"/>
      <c r="E293" s="38"/>
      <c r="F293" s="48" t="s">
        <v>4316</v>
      </c>
      <c r="G293" s="48"/>
      <c r="H293" s="38"/>
      <c r="I293" s="38"/>
      <c r="J293" s="38"/>
      <c r="K293" s="40"/>
      <c r="L293" s="40"/>
      <c r="M293" s="40"/>
      <c r="N293" s="40"/>
      <c r="O293" s="40"/>
      <c r="P293" s="42"/>
      <c r="Q293" s="42"/>
      <c r="R293" s="42"/>
      <c r="S293" s="42"/>
      <c r="T293" s="44"/>
      <c r="U293" s="44"/>
      <c r="V293" s="44"/>
      <c r="W293" s="44"/>
      <c r="X293" s="38"/>
      <c r="Y293" s="38"/>
      <c r="Z293" s="38"/>
      <c r="AA293" s="38"/>
      <c r="AB293" s="38"/>
      <c r="AC293" s="38"/>
    </row>
    <row r="294" spans="1:29" s="31" customFormat="1" ht="15" customHeight="1" outlineLevel="2" x14ac:dyDescent="0.35">
      <c r="A294" s="38"/>
      <c r="B294" s="38"/>
      <c r="C294" s="38"/>
      <c r="D294" s="38"/>
      <c r="E294" s="203" t="s">
        <v>4317</v>
      </c>
      <c r="F294" s="204"/>
      <c r="G294" s="205"/>
      <c r="H294" s="38"/>
      <c r="I294" s="38"/>
      <c r="J294" s="38"/>
      <c r="K294" s="40"/>
      <c r="L294" s="40"/>
      <c r="M294" s="40"/>
      <c r="N294" s="40"/>
      <c r="O294" s="40"/>
      <c r="P294" s="42"/>
      <c r="Q294" s="42"/>
      <c r="R294" s="42"/>
      <c r="S294" s="42"/>
      <c r="T294" s="44"/>
      <c r="U294" s="44"/>
      <c r="V294" s="44"/>
      <c r="W294" s="44"/>
      <c r="X294" s="38"/>
      <c r="Y294" s="38"/>
      <c r="Z294" s="38"/>
      <c r="AA294" s="38"/>
      <c r="AB294" s="38"/>
      <c r="AC294" s="38"/>
    </row>
    <row r="295" spans="1:29" s="31" customFormat="1" ht="15" customHeight="1" outlineLevel="2" x14ac:dyDescent="0.35">
      <c r="A295" s="38"/>
      <c r="B295" s="38"/>
      <c r="C295" s="38"/>
      <c r="D295" s="38"/>
      <c r="E295" s="51"/>
      <c r="F295" s="52"/>
      <c r="G295" s="53"/>
      <c r="H295" s="38"/>
      <c r="I295" s="38"/>
      <c r="J295" s="38"/>
      <c r="K295" s="40"/>
      <c r="L295" s="40"/>
      <c r="M295" s="40"/>
      <c r="N295" s="40"/>
      <c r="O295" s="40"/>
      <c r="P295" s="42"/>
      <c r="Q295" s="42"/>
      <c r="R295" s="42"/>
      <c r="S295" s="42"/>
      <c r="T295" s="44"/>
      <c r="U295" s="44"/>
      <c r="V295" s="44"/>
      <c r="W295" s="44"/>
      <c r="X295" s="38"/>
      <c r="Y295" s="38"/>
      <c r="Z295" s="38"/>
      <c r="AA295" s="38"/>
      <c r="AB295" s="38"/>
      <c r="AC295" s="38"/>
    </row>
    <row r="296" spans="1:29" s="31" customFormat="1" ht="15" customHeight="1" outlineLevel="2" x14ac:dyDescent="0.35">
      <c r="A296" s="38"/>
      <c r="B296" s="38"/>
      <c r="C296" s="38"/>
      <c r="D296" s="38"/>
      <c r="E296" s="203" t="s">
        <v>4318</v>
      </c>
      <c r="F296" s="204"/>
      <c r="G296" s="205"/>
      <c r="H296" s="38"/>
      <c r="I296" s="38"/>
      <c r="J296" s="38"/>
      <c r="K296" s="40"/>
      <c r="L296" s="40"/>
      <c r="M296" s="40"/>
      <c r="N296" s="40"/>
      <c r="O296" s="40"/>
      <c r="P296" s="42"/>
      <c r="Q296" s="42"/>
      <c r="R296" s="42"/>
      <c r="S296" s="42"/>
      <c r="T296" s="44"/>
      <c r="U296" s="44"/>
      <c r="V296" s="44"/>
      <c r="W296" s="44"/>
      <c r="X296" s="38"/>
      <c r="Y296" s="38"/>
      <c r="Z296" s="38"/>
      <c r="AA296" s="38"/>
      <c r="AB296" s="38"/>
      <c r="AC296" s="38"/>
    </row>
    <row r="297" spans="1:29" s="31" customFormat="1" ht="15" customHeight="1" outlineLevel="2" x14ac:dyDescent="0.35">
      <c r="A297" s="38"/>
      <c r="B297" s="38"/>
      <c r="C297" s="38"/>
      <c r="D297" s="38"/>
      <c r="E297" s="38"/>
      <c r="F297" s="38"/>
      <c r="G297" s="38"/>
      <c r="H297" s="38"/>
      <c r="I297" s="38"/>
      <c r="J297" s="38"/>
      <c r="K297" s="40"/>
      <c r="L297" s="40"/>
      <c r="M297" s="40"/>
      <c r="N297" s="40"/>
      <c r="O297" s="40"/>
      <c r="P297" s="42"/>
      <c r="Q297" s="42"/>
      <c r="R297" s="42"/>
      <c r="S297" s="42"/>
      <c r="T297" s="44"/>
      <c r="U297" s="44"/>
      <c r="V297" s="44"/>
      <c r="W297" s="44"/>
      <c r="X297" s="38"/>
      <c r="Y297" s="38"/>
      <c r="Z297" s="38"/>
      <c r="AA297" s="38"/>
      <c r="AB297" s="38"/>
      <c r="AC297" s="38"/>
    </row>
    <row r="298" spans="1:29" s="31" customFormat="1" ht="15" customHeight="1" outlineLevel="1" x14ac:dyDescent="0.35">
      <c r="A298" s="38">
        <f>A288+1</f>
        <v>282</v>
      </c>
      <c r="B298" s="38"/>
      <c r="C298" s="38" t="s">
        <v>1304</v>
      </c>
      <c r="D298" s="200" t="s">
        <v>3956</v>
      </c>
      <c r="E298" s="200"/>
      <c r="F298" s="200"/>
      <c r="G298" s="200"/>
      <c r="H298" s="38"/>
      <c r="I298" s="38"/>
      <c r="J298" s="38"/>
      <c r="K298" s="40"/>
      <c r="L298" s="40">
        <v>5.4899999999999997E-2</v>
      </c>
      <c r="M298" s="40">
        <f>SUM(M299:M310)</f>
        <v>1</v>
      </c>
      <c r="N298" s="40"/>
      <c r="O298" s="40"/>
      <c r="P298" s="42"/>
      <c r="Q298" s="42" t="e">
        <f>(#REF!*L298)</f>
        <v>#REF!</v>
      </c>
      <c r="R298" s="42"/>
      <c r="S298" s="42"/>
      <c r="T298" s="44"/>
      <c r="U298" s="44" t="e">
        <f>Q298*Sheet2!$C$4</f>
        <v>#REF!</v>
      </c>
      <c r="V298" s="44"/>
      <c r="W298" s="44"/>
      <c r="X298" s="38" t="e">
        <f>IF(ISBLANK(P298),IF(ISBLANK(Q298),IF(ISBLANK(R298),IF(ISBLANK(S298),"Error",S298),R298),Q298),P298)/6</f>
        <v>#REF!</v>
      </c>
      <c r="Y298" s="38" t="e">
        <f t="shared" si="40"/>
        <v>#REF!</v>
      </c>
      <c r="Z298" s="38">
        <v>69</v>
      </c>
      <c r="AA298" s="38">
        <f t="shared" ref="AA298:AA306" si="46">IF(ISBLANK(Z298),,WORKDAY(VLOOKUP(Z298,$A$2:$AB$876,26),0))</f>
        <v>0</v>
      </c>
      <c r="AB298" s="38" t="e">
        <f>(WORKDAY(AA298,Y298))</f>
        <v>#REF!</v>
      </c>
      <c r="AC298" s="38"/>
    </row>
    <row r="299" spans="1:29" s="31" customFormat="1" ht="15" customHeight="1" outlineLevel="3" x14ac:dyDescent="0.35">
      <c r="A299" s="38">
        <f t="shared" si="44"/>
        <v>283</v>
      </c>
      <c r="B299" s="38"/>
      <c r="C299" s="38"/>
      <c r="D299" s="38" t="s">
        <v>3936</v>
      </c>
      <c r="E299" s="200" t="s">
        <v>3924</v>
      </c>
      <c r="F299" s="200"/>
      <c r="G299" s="200"/>
      <c r="H299" s="38" t="str">
        <f>CONCATENATE("          ",E299)</f>
        <v xml:space="preserve">          Prepare for Product Requirements Peer Review</v>
      </c>
      <c r="I299" s="38"/>
      <c r="J299" s="38"/>
      <c r="K299" s="40"/>
      <c r="L299" s="40"/>
      <c r="M299" s="40">
        <v>0.35</v>
      </c>
      <c r="N299" s="40">
        <f>SUM(N300:N302)</f>
        <v>1</v>
      </c>
      <c r="O299" s="40"/>
      <c r="P299" s="42"/>
      <c r="Q299" s="42"/>
      <c r="R299" s="42" t="e">
        <f>#REF!*M299</f>
        <v>#REF!</v>
      </c>
      <c r="S299" s="42"/>
      <c r="T299" s="44"/>
      <c r="U299" s="44"/>
      <c r="V299" s="44" t="e">
        <f>#REF!*Sheet2!$C$4</f>
        <v>#REF!</v>
      </c>
      <c r="W299" s="44"/>
      <c r="X299" s="38"/>
      <c r="Y299" s="38"/>
      <c r="Z299" s="38"/>
      <c r="AA299" s="38">
        <f t="shared" si="46"/>
        <v>0</v>
      </c>
      <c r="AB299" s="38">
        <f>(WORKDAY(AA299,Y299))</f>
        <v>0</v>
      </c>
      <c r="AC299" s="38"/>
    </row>
    <row r="300" spans="1:29" s="31" customFormat="1" ht="15" customHeight="1" outlineLevel="4" x14ac:dyDescent="0.35">
      <c r="A300" s="38">
        <f t="shared" si="44"/>
        <v>284</v>
      </c>
      <c r="B300" s="38"/>
      <c r="C300" s="38"/>
      <c r="D300" s="38"/>
      <c r="E300" s="38" t="s">
        <v>3937</v>
      </c>
      <c r="F300" s="200" t="s">
        <v>3925</v>
      </c>
      <c r="G300" s="200"/>
      <c r="H300" s="38"/>
      <c r="I300" s="38"/>
      <c r="J300" s="38"/>
      <c r="K300" s="40"/>
      <c r="L300" s="40"/>
      <c r="M300" s="40"/>
      <c r="N300" s="40">
        <v>0.1</v>
      </c>
      <c r="O300" s="40"/>
      <c r="P300" s="42"/>
      <c r="Q300" s="42"/>
      <c r="R300" s="42"/>
      <c r="S300" s="42" t="e">
        <f>#REF!*N300</f>
        <v>#REF!</v>
      </c>
      <c r="T300" s="44"/>
      <c r="U300" s="44"/>
      <c r="V300" s="44"/>
      <c r="W300" s="44"/>
      <c r="X300" s="38" t="e">
        <f>IF(ISBLANK(P300),IF(ISBLANK(Q300),IF(ISBLANK(R300),IF(ISBLANK(S300),"Error",S300),R300),Q300),P300)/6</f>
        <v>#REF!</v>
      </c>
      <c r="Y300" s="38" t="e">
        <f>ROUNDUP(X300,1)</f>
        <v>#REF!</v>
      </c>
      <c r="Z300" s="38"/>
      <c r="AA300" s="38">
        <f t="shared" si="46"/>
        <v>0</v>
      </c>
      <c r="AB300" s="38"/>
      <c r="AC300" s="38"/>
    </row>
    <row r="301" spans="1:29" s="31" customFormat="1" ht="15" customHeight="1" outlineLevel="4" x14ac:dyDescent="0.35">
      <c r="A301" s="38">
        <f t="shared" si="44"/>
        <v>285</v>
      </c>
      <c r="B301" s="38"/>
      <c r="C301" s="38"/>
      <c r="D301" s="38"/>
      <c r="E301" s="38" t="s">
        <v>3938</v>
      </c>
      <c r="F301" s="200" t="s">
        <v>3926</v>
      </c>
      <c r="G301" s="200"/>
      <c r="H301" s="38" t="str">
        <f>CONCATENATE("               ",F301)</f>
        <v xml:space="preserve">               Check Draft Product Requirements</v>
      </c>
      <c r="I301" s="38" t="s">
        <v>1129</v>
      </c>
      <c r="J301" s="38">
        <f>LEN(TRIM(I301))-LEN(SUBSTITUTE(TRIM(I301),",",""))+1</f>
        <v>1</v>
      </c>
      <c r="K301" s="40"/>
      <c r="L301" s="40"/>
      <c r="M301" s="40"/>
      <c r="N301" s="40">
        <v>0.8</v>
      </c>
      <c r="O301" s="40"/>
      <c r="P301" s="42"/>
      <c r="Q301" s="42"/>
      <c r="R301" s="42"/>
      <c r="S301" s="42" t="e">
        <f>#REF!*N301</f>
        <v>#REF!</v>
      </c>
      <c r="T301" s="44"/>
      <c r="U301" s="44"/>
      <c r="V301" s="44"/>
      <c r="W301" s="44" t="e">
        <f>#REF!*Sheet2!$C$4</f>
        <v>#REF!</v>
      </c>
      <c r="X301" s="38" t="e">
        <f>IF(ISBLANK(P301),IF(ISBLANK(Q301),IF(ISBLANK(R301),IF(ISBLANK(S301),"Error",S301),R301),Q301),P301)/6</f>
        <v>#REF!</v>
      </c>
      <c r="Y301" s="38" t="e">
        <f>ROUNDUP(X301,1)</f>
        <v>#REF!</v>
      </c>
      <c r="Z301" s="38"/>
      <c r="AA301" s="38">
        <f t="shared" si="46"/>
        <v>0</v>
      </c>
      <c r="AB301" s="38" t="e">
        <f>(WORKDAY(AA301,Y301))</f>
        <v>#REF!</v>
      </c>
      <c r="AC301" s="38"/>
    </row>
    <row r="302" spans="1:29" s="31" customFormat="1" ht="15" customHeight="1" outlineLevel="4" x14ac:dyDescent="0.35">
      <c r="A302" s="38">
        <f t="shared" si="44"/>
        <v>286</v>
      </c>
      <c r="B302" s="38"/>
      <c r="C302" s="38"/>
      <c r="D302" s="38"/>
      <c r="E302" s="38" t="s">
        <v>3939</v>
      </c>
      <c r="F302" s="200" t="s">
        <v>3927</v>
      </c>
      <c r="G302" s="200"/>
      <c r="H302" s="38" t="str">
        <f>CONCATENATE("               ",F302)</f>
        <v xml:space="preserve">               Schedule Product Requirements Peer Review Meeting</v>
      </c>
      <c r="I302" s="38"/>
      <c r="J302" s="38">
        <f>LEN(TRIM(I302))-LEN(SUBSTITUTE(TRIM(I302),",",""))+1</f>
        <v>1</v>
      </c>
      <c r="K302" s="40"/>
      <c r="L302" s="40"/>
      <c r="M302" s="40"/>
      <c r="N302" s="40">
        <v>0.1</v>
      </c>
      <c r="O302" s="40"/>
      <c r="P302" s="42"/>
      <c r="Q302" s="42"/>
      <c r="R302" s="42"/>
      <c r="S302" s="42" t="e">
        <f>#REF!*N302</f>
        <v>#REF!</v>
      </c>
      <c r="T302" s="44"/>
      <c r="U302" s="44"/>
      <c r="V302" s="44"/>
      <c r="W302" s="44"/>
      <c r="X302" s="38" t="e">
        <f>IF(ISBLANK(P302),IF(ISBLANK(Q302),IF(ISBLANK(R302),IF(ISBLANK(S302),"Error",S302),R302),Q302),P302)/6</f>
        <v>#REF!</v>
      </c>
      <c r="Y302" s="38" t="e">
        <f>ROUNDUP(X302,1)</f>
        <v>#REF!</v>
      </c>
      <c r="Z302" s="38"/>
      <c r="AA302" s="38">
        <f t="shared" si="46"/>
        <v>0</v>
      </c>
      <c r="AB302" s="38"/>
      <c r="AC302" s="38"/>
    </row>
    <row r="303" spans="1:29" s="31" customFormat="1" ht="15" customHeight="1" outlineLevel="3" x14ac:dyDescent="0.35">
      <c r="A303" s="38">
        <f t="shared" si="44"/>
        <v>287</v>
      </c>
      <c r="B303" s="38"/>
      <c r="C303" s="38"/>
      <c r="D303" s="38" t="s">
        <v>3940</v>
      </c>
      <c r="E303" s="200" t="s">
        <v>3928</v>
      </c>
      <c r="F303" s="200"/>
      <c r="G303" s="200"/>
      <c r="H303" s="38" t="str">
        <f>CONCATENATE("          ",E303)</f>
        <v xml:space="preserve">          Conduct Product Requirements Peer Review</v>
      </c>
      <c r="I303" s="38"/>
      <c r="J303" s="38"/>
      <c r="K303" s="40"/>
      <c r="L303" s="40"/>
      <c r="M303" s="40">
        <v>0.2</v>
      </c>
      <c r="N303" s="40">
        <f>SUM(N304:N305)</f>
        <v>1</v>
      </c>
      <c r="O303" s="40"/>
      <c r="P303" s="42"/>
      <c r="Q303" s="42"/>
      <c r="R303" s="42" t="e">
        <f>#REF!*M303</f>
        <v>#REF!</v>
      </c>
      <c r="S303" s="42"/>
      <c r="T303" s="44"/>
      <c r="U303" s="44"/>
      <c r="V303" s="44" t="e">
        <f>R303*Sheet2!$C$4</f>
        <v>#REF!</v>
      </c>
      <c r="W303" s="44"/>
      <c r="X303" s="38"/>
      <c r="Y303" s="38"/>
      <c r="Z303" s="38">
        <v>4</v>
      </c>
      <c r="AA303" s="38">
        <f t="shared" si="46"/>
        <v>0</v>
      </c>
      <c r="AB303" s="38">
        <f>(WORKDAY(AA303,Y303))</f>
        <v>0</v>
      </c>
      <c r="AC303" s="38"/>
    </row>
    <row r="304" spans="1:29" s="31" customFormat="1" ht="15" customHeight="1" outlineLevel="4" x14ac:dyDescent="0.35">
      <c r="A304" s="38">
        <f t="shared" si="44"/>
        <v>288</v>
      </c>
      <c r="B304" s="38"/>
      <c r="C304" s="38"/>
      <c r="D304" s="38"/>
      <c r="E304" s="38" t="s">
        <v>3941</v>
      </c>
      <c r="F304" s="200" t="s">
        <v>3929</v>
      </c>
      <c r="G304" s="200"/>
      <c r="H304" s="38" t="str">
        <f>CONCATENATE("               ",F304)</f>
        <v xml:space="preserve">               Conduct Product Requirements Plan Review Meeting</v>
      </c>
      <c r="I304" s="38"/>
      <c r="J304" s="38">
        <f>LEN(TRIM(I304))-LEN(SUBSTITUTE(TRIM(I304),",",""))+1</f>
        <v>1</v>
      </c>
      <c r="K304" s="40"/>
      <c r="L304" s="40"/>
      <c r="M304" s="40"/>
      <c r="N304" s="40">
        <v>0.8</v>
      </c>
      <c r="O304" s="40"/>
      <c r="P304" s="42"/>
      <c r="Q304" s="42"/>
      <c r="R304" s="42"/>
      <c r="S304" s="42" t="e">
        <f>#REF!*N304</f>
        <v>#REF!</v>
      </c>
      <c r="T304" s="44"/>
      <c r="U304" s="44"/>
      <c r="V304" s="44"/>
      <c r="W304" s="44" t="e">
        <f>S304*Sheet2!$C$4</f>
        <v>#REF!</v>
      </c>
      <c r="X304" s="38" t="e">
        <f>IF(ISBLANK(P304),IF(ISBLANK(Q304),IF(ISBLANK(R304),IF(ISBLANK(S304),"Error",S304),R304),Q304),P304)/6</f>
        <v>#REF!</v>
      </c>
      <c r="Y304" s="38" t="e">
        <f>ROUNDUP(X304,1)</f>
        <v>#REF!</v>
      </c>
      <c r="Z304" s="38"/>
      <c r="AA304" s="38">
        <f t="shared" si="46"/>
        <v>0</v>
      </c>
      <c r="AB304" s="38" t="e">
        <f>(WORKDAY(AA304,Y304))</f>
        <v>#REF!</v>
      </c>
      <c r="AC304" s="38"/>
    </row>
    <row r="305" spans="1:29" s="31" customFormat="1" ht="15" customHeight="1" outlineLevel="4" x14ac:dyDescent="0.35">
      <c r="A305" s="38">
        <f t="shared" si="44"/>
        <v>289</v>
      </c>
      <c r="B305" s="38"/>
      <c r="C305" s="38"/>
      <c r="D305" s="38"/>
      <c r="E305" s="38" t="s">
        <v>3942</v>
      </c>
      <c r="F305" s="200" t="s">
        <v>3930</v>
      </c>
      <c r="G305" s="200"/>
      <c r="H305" s="38"/>
      <c r="I305" s="38"/>
      <c r="J305" s="38"/>
      <c r="K305" s="40"/>
      <c r="L305" s="40"/>
      <c r="M305" s="40"/>
      <c r="N305" s="40">
        <v>0.2</v>
      </c>
      <c r="O305" s="40"/>
      <c r="P305" s="42"/>
      <c r="Q305" s="42"/>
      <c r="R305" s="42"/>
      <c r="S305" s="42" t="e">
        <f>#REF!*N305</f>
        <v>#REF!</v>
      </c>
      <c r="T305" s="44"/>
      <c r="U305" s="44"/>
      <c r="V305" s="44"/>
      <c r="W305" s="44" t="e">
        <f>S305*Sheet2!$C$4</f>
        <v>#REF!</v>
      </c>
      <c r="X305" s="38" t="e">
        <f>IF(ISBLANK(P305),IF(ISBLANK(Q305),IF(ISBLANK(R305),IF(ISBLANK(S305),"Error",S305),R305),Q305),P305)/6</f>
        <v>#REF!</v>
      </c>
      <c r="Y305" s="38" t="e">
        <f>ROUNDUP(X305,1)</f>
        <v>#REF!</v>
      </c>
      <c r="Z305" s="38"/>
      <c r="AA305" s="38">
        <f t="shared" si="46"/>
        <v>0</v>
      </c>
      <c r="AB305" s="38" t="e">
        <f>(WORKDAY(AA305,Y305))</f>
        <v>#REF!</v>
      </c>
      <c r="AC305" s="38"/>
    </row>
    <row r="306" spans="1:29" s="31" customFormat="1" ht="15" customHeight="1" outlineLevel="3" x14ac:dyDescent="0.35">
      <c r="A306" s="38">
        <f t="shared" si="44"/>
        <v>290</v>
      </c>
      <c r="B306" s="38"/>
      <c r="C306" s="38"/>
      <c r="D306" s="38" t="s">
        <v>3943</v>
      </c>
      <c r="E306" s="200" t="s">
        <v>3931</v>
      </c>
      <c r="F306" s="200"/>
      <c r="G306" s="200"/>
      <c r="H306" s="38" t="str">
        <f>CONCATENATE("          ",E306)</f>
        <v xml:space="preserve">          Analyze Product Requirements Peer Review</v>
      </c>
      <c r="I306" s="38"/>
      <c r="J306" s="38"/>
      <c r="K306" s="40"/>
      <c r="L306" s="40"/>
      <c r="M306" s="40">
        <v>0.45</v>
      </c>
      <c r="N306" s="40">
        <f>SUM(N307:N310)</f>
        <v>1</v>
      </c>
      <c r="O306" s="40"/>
      <c r="P306" s="42"/>
      <c r="Q306" s="42"/>
      <c r="R306" s="42" t="e">
        <f>#REF!*M306</f>
        <v>#REF!</v>
      </c>
      <c r="S306" s="42"/>
      <c r="T306" s="44"/>
      <c r="U306" s="44"/>
      <c r="V306" s="44" t="e">
        <f>R306*Sheet2!$C$4</f>
        <v>#REF!</v>
      </c>
      <c r="W306" s="44"/>
      <c r="X306" s="38"/>
      <c r="Y306" s="38"/>
      <c r="Z306" s="38">
        <v>9</v>
      </c>
      <c r="AA306" s="38">
        <f t="shared" si="46"/>
        <v>4</v>
      </c>
      <c r="AB306" s="38">
        <f>(WORKDAY(AA306,Y306))</f>
        <v>4</v>
      </c>
      <c r="AC306" s="38"/>
    </row>
    <row r="307" spans="1:29" s="31" customFormat="1" ht="15" customHeight="1" outlineLevel="4" x14ac:dyDescent="0.35">
      <c r="A307" s="38">
        <f t="shared" si="44"/>
        <v>291</v>
      </c>
      <c r="B307" s="38"/>
      <c r="C307" s="38"/>
      <c r="D307" s="38"/>
      <c r="E307" s="38" t="s">
        <v>3944</v>
      </c>
      <c r="F307" s="200" t="s">
        <v>3932</v>
      </c>
      <c r="G307" s="200"/>
      <c r="H307" s="38"/>
      <c r="I307" s="38"/>
      <c r="J307" s="38"/>
      <c r="K307" s="40"/>
      <c r="L307" s="40"/>
      <c r="M307" s="40"/>
      <c r="N307" s="40">
        <v>0.35</v>
      </c>
      <c r="O307" s="40"/>
      <c r="P307" s="42"/>
      <c r="Q307" s="42"/>
      <c r="R307" s="42"/>
      <c r="S307" s="42" t="e">
        <f>#REF!*N307</f>
        <v>#REF!</v>
      </c>
      <c r="T307" s="44"/>
      <c r="U307" s="44"/>
      <c r="V307" s="44"/>
      <c r="W307" s="44"/>
      <c r="X307" s="38" t="e">
        <f t="shared" ref="X307:X354" si="47">IF(ISBLANK(P307),IF(ISBLANK(Q307),IF(ISBLANK(R307),IF(ISBLANK(S307),"Error",S307),R307),Q307),P307)/6</f>
        <v>#REF!</v>
      </c>
      <c r="Y307" s="38" t="e">
        <f>ROUNDUP(X307,1)</f>
        <v>#REF!</v>
      </c>
      <c r="Z307" s="38"/>
      <c r="AA307" s="38"/>
      <c r="AB307" s="38"/>
      <c r="AC307" s="38"/>
    </row>
    <row r="308" spans="1:29" s="31" customFormat="1" ht="15" customHeight="1" outlineLevel="4" x14ac:dyDescent="0.35">
      <c r="A308" s="38">
        <f t="shared" si="44"/>
        <v>292</v>
      </c>
      <c r="B308" s="38"/>
      <c r="C308" s="38"/>
      <c r="D308" s="38"/>
      <c r="E308" s="38" t="s">
        <v>3945</v>
      </c>
      <c r="F308" s="200" t="s">
        <v>3933</v>
      </c>
      <c r="G308" s="200"/>
      <c r="H308" s="38" t="str">
        <f>CONCATENATE("               ",F308)</f>
        <v xml:space="preserve">               Product Requirements Peer Review Follow Up</v>
      </c>
      <c r="I308" s="38" t="s">
        <v>1129</v>
      </c>
      <c r="J308" s="38">
        <f>LEN(TRIM(I308))-LEN(SUBSTITUTE(TRIM(I308),",",""))+1</f>
        <v>1</v>
      </c>
      <c r="K308" s="40"/>
      <c r="L308" s="40"/>
      <c r="M308" s="40"/>
      <c r="N308" s="40">
        <v>0.2</v>
      </c>
      <c r="O308" s="40"/>
      <c r="P308" s="42"/>
      <c r="Q308" s="42"/>
      <c r="R308" s="42"/>
      <c r="S308" s="42" t="e">
        <f>#REF!*N308</f>
        <v>#REF!</v>
      </c>
      <c r="T308" s="44"/>
      <c r="U308" s="44"/>
      <c r="V308" s="44"/>
      <c r="W308" s="44" t="e">
        <f>S308*Sheet2!$C$4</f>
        <v>#REF!</v>
      </c>
      <c r="X308" s="38" t="e">
        <f t="shared" si="47"/>
        <v>#REF!</v>
      </c>
      <c r="Y308" s="38" t="e">
        <f>ROUNDUP(X308,1)</f>
        <v>#REF!</v>
      </c>
      <c r="Z308" s="38"/>
      <c r="AA308" s="38">
        <f t="shared" ref="AA308:AA354" si="48">IF(ISBLANK(Z308),,WORKDAY(VLOOKUP(Z308,$A$2:$AB$876,26),0))</f>
        <v>0</v>
      </c>
      <c r="AB308" s="38" t="e">
        <f>(WORKDAY(AA308,Y308))</f>
        <v>#REF!</v>
      </c>
      <c r="AC308" s="38"/>
    </row>
    <row r="309" spans="1:29" s="31" customFormat="1" ht="15" customHeight="1" outlineLevel="4" x14ac:dyDescent="0.35">
      <c r="A309" s="38">
        <f t="shared" si="44"/>
        <v>293</v>
      </c>
      <c r="B309" s="38"/>
      <c r="C309" s="38"/>
      <c r="D309" s="38"/>
      <c r="E309" s="38" t="s">
        <v>3946</v>
      </c>
      <c r="F309" s="200" t="s">
        <v>3934</v>
      </c>
      <c r="G309" s="200"/>
      <c r="H309" s="38" t="str">
        <f>CONCATENATE("               ",F309)</f>
        <v xml:space="preserve">               Resolve Modifications from Product Requirements Peer Review</v>
      </c>
      <c r="I309" s="38" t="s">
        <v>1129</v>
      </c>
      <c r="J309" s="38">
        <f>LEN(TRIM(I309))-LEN(SUBSTITUTE(TRIM(I309),",",""))+1</f>
        <v>1</v>
      </c>
      <c r="K309" s="40"/>
      <c r="L309" s="40"/>
      <c r="M309" s="40"/>
      <c r="N309" s="40">
        <v>0.35</v>
      </c>
      <c r="O309" s="40"/>
      <c r="P309" s="42"/>
      <c r="Q309" s="42"/>
      <c r="R309" s="42"/>
      <c r="S309" s="42" t="e">
        <f>#REF!*N309</f>
        <v>#REF!</v>
      </c>
      <c r="T309" s="44"/>
      <c r="U309" s="44"/>
      <c r="V309" s="44"/>
      <c r="W309" s="44" t="e">
        <f>S309*Sheet2!$C$4</f>
        <v>#REF!</v>
      </c>
      <c r="X309" s="38" t="e">
        <f t="shared" si="47"/>
        <v>#REF!</v>
      </c>
      <c r="Y309" s="38" t="e">
        <f>ROUNDUP(X309,1)</f>
        <v>#REF!</v>
      </c>
      <c r="Z309" s="38">
        <v>12</v>
      </c>
      <c r="AA309" s="38">
        <f t="shared" si="48"/>
        <v>0</v>
      </c>
      <c r="AB309" s="38" t="e">
        <f>(WORKDAY(AA309,Y309))</f>
        <v>#REF!</v>
      </c>
      <c r="AC309" s="38"/>
    </row>
    <row r="310" spans="1:29" s="31" customFormat="1" ht="15" customHeight="1" outlineLevel="4" x14ac:dyDescent="0.35">
      <c r="A310" s="38">
        <f t="shared" si="44"/>
        <v>294</v>
      </c>
      <c r="B310" s="38"/>
      <c r="C310" s="38"/>
      <c r="D310" s="38"/>
      <c r="E310" s="38" t="s">
        <v>3947</v>
      </c>
      <c r="F310" s="200" t="s">
        <v>3935</v>
      </c>
      <c r="G310" s="200"/>
      <c r="H310" s="38" t="str">
        <f>CONCATENATE("               ",F310)</f>
        <v xml:space="preserve">               Document and Communicate Product Requirements Review Results</v>
      </c>
      <c r="I310" s="38" t="s">
        <v>1129</v>
      </c>
      <c r="J310" s="38">
        <f>LEN(TRIM(I310))-LEN(SUBSTITUTE(TRIM(I310),",",""))+1</f>
        <v>1</v>
      </c>
      <c r="K310" s="40"/>
      <c r="L310" s="40"/>
      <c r="M310" s="40"/>
      <c r="N310" s="40">
        <v>0.1</v>
      </c>
      <c r="O310" s="40"/>
      <c r="P310" s="42"/>
      <c r="Q310" s="42"/>
      <c r="R310" s="42"/>
      <c r="S310" s="42" t="e">
        <f>#REF!*N310</f>
        <v>#REF!</v>
      </c>
      <c r="T310" s="44"/>
      <c r="U310" s="44"/>
      <c r="V310" s="44"/>
      <c r="W310" s="44" t="e">
        <f>S310*Sheet2!$C$4</f>
        <v>#REF!</v>
      </c>
      <c r="X310" s="38" t="e">
        <f t="shared" si="47"/>
        <v>#REF!</v>
      </c>
      <c r="Y310" s="38" t="e">
        <f>ROUNDUP(X310,1)</f>
        <v>#REF!</v>
      </c>
      <c r="Z310" s="38">
        <v>13</v>
      </c>
      <c r="AA310" s="38">
        <f t="shared" si="48"/>
        <v>0</v>
      </c>
      <c r="AB310" s="38" t="e">
        <f>(WORKDAY(AA310,Y310))</f>
        <v>#REF!</v>
      </c>
      <c r="AC310" s="38"/>
    </row>
    <row r="311" spans="1:29" s="31" customFormat="1" ht="15" customHeight="1" outlineLevel="1" x14ac:dyDescent="0.35">
      <c r="A311" s="38">
        <f t="shared" si="44"/>
        <v>295</v>
      </c>
      <c r="B311" s="38"/>
      <c r="C311" s="38" t="s">
        <v>1306</v>
      </c>
      <c r="D311" s="200" t="s">
        <v>3948</v>
      </c>
      <c r="E311" s="200"/>
      <c r="F311" s="200"/>
      <c r="G311" s="200"/>
      <c r="H311" s="38"/>
      <c r="I311" s="38" t="s">
        <v>1157</v>
      </c>
      <c r="J311" s="38"/>
      <c r="K311" s="40"/>
      <c r="L311" s="40">
        <v>0.1</v>
      </c>
      <c r="M311" s="40">
        <f>SUM(M312:M317)</f>
        <v>1</v>
      </c>
      <c r="N311" s="40"/>
      <c r="O311" s="40"/>
      <c r="P311" s="42"/>
      <c r="Q311" s="42" t="e">
        <f>(#REF!*L311)</f>
        <v>#REF!</v>
      </c>
      <c r="R311" s="42"/>
      <c r="S311" s="42"/>
      <c r="T311" s="44"/>
      <c r="U311" s="44" t="e">
        <f>Q311*Sheet2!$C$4</f>
        <v>#REF!</v>
      </c>
      <c r="V311" s="44"/>
      <c r="W311" s="44"/>
      <c r="X311" s="38" t="e">
        <f t="shared" si="47"/>
        <v>#REF!</v>
      </c>
      <c r="Y311" s="38" t="e">
        <f t="shared" si="40"/>
        <v>#REF!</v>
      </c>
      <c r="Z311" s="38">
        <v>71</v>
      </c>
      <c r="AA311" s="38">
        <f t="shared" si="48"/>
        <v>0</v>
      </c>
      <c r="AB311" s="38" t="e">
        <f>(WORKDAY(AA311,Y311))</f>
        <v>#REF!</v>
      </c>
      <c r="AC311" s="38"/>
    </row>
    <row r="312" spans="1:29" s="31" customFormat="1" ht="15" customHeight="1" outlineLevel="2" x14ac:dyDescent="0.35">
      <c r="A312" s="38">
        <f t="shared" si="44"/>
        <v>296</v>
      </c>
      <c r="B312" s="38"/>
      <c r="C312" s="38"/>
      <c r="D312" s="38" t="s">
        <v>3957</v>
      </c>
      <c r="E312" s="200" t="s">
        <v>3950</v>
      </c>
      <c r="F312" s="200"/>
      <c r="G312" s="200"/>
      <c r="H312" s="38" t="str">
        <f>CONCATENATE("          ",E312)</f>
        <v xml:space="preserve">          Perform Product Requirements Verification</v>
      </c>
      <c r="I312" s="38"/>
      <c r="J312" s="38"/>
      <c r="K312" s="40"/>
      <c r="L312" s="40"/>
      <c r="M312" s="40">
        <v>0.4</v>
      </c>
      <c r="N312" s="40">
        <f>SUM(N313:N316)</f>
        <v>1</v>
      </c>
      <c r="O312" s="40"/>
      <c r="P312" s="42"/>
      <c r="Q312" s="42"/>
      <c r="R312" s="42" t="e">
        <f>(#REF!*M312)</f>
        <v>#REF!</v>
      </c>
      <c r="S312" s="42"/>
      <c r="T312" s="44"/>
      <c r="U312" s="44"/>
      <c r="V312" s="44" t="e">
        <f>R312*Sheet2!$C$4</f>
        <v>#REF!</v>
      </c>
      <c r="W312" s="44"/>
      <c r="X312" s="38" t="e">
        <f t="shared" si="47"/>
        <v>#REF!</v>
      </c>
      <c r="Y312" s="38" t="e">
        <f t="shared" si="40"/>
        <v>#REF!</v>
      </c>
      <c r="Z312" s="38"/>
      <c r="AA312" s="38">
        <f t="shared" si="48"/>
        <v>0</v>
      </c>
      <c r="AB312" s="38" t="e">
        <f>(WORKDAY(AA312,Y312))</f>
        <v>#REF!</v>
      </c>
      <c r="AC312" s="38"/>
    </row>
    <row r="313" spans="1:29" s="31" customFormat="1" ht="15" customHeight="1" outlineLevel="3" x14ac:dyDescent="0.35">
      <c r="A313" s="38">
        <f t="shared" si="44"/>
        <v>297</v>
      </c>
      <c r="B313" s="38"/>
      <c r="C313" s="38"/>
      <c r="D313" s="38"/>
      <c r="E313" s="38" t="s">
        <v>4291</v>
      </c>
      <c r="F313" s="200" t="s">
        <v>3951</v>
      </c>
      <c r="G313" s="200"/>
      <c r="H313" s="38" t="str">
        <f>CONCATENATE("               ",F313)</f>
        <v xml:space="preserve">               Identify Product Requirements  Reviewers</v>
      </c>
      <c r="I313" s="38" t="s">
        <v>1157</v>
      </c>
      <c r="J313" s="38">
        <f>LEN(TRIM(I313))-LEN(SUBSTITUTE(TRIM(I313),",",""))+1</f>
        <v>4</v>
      </c>
      <c r="K313" s="40"/>
      <c r="L313" s="40"/>
      <c r="M313" s="40"/>
      <c r="N313" s="40">
        <v>0.12</v>
      </c>
      <c r="O313" s="40"/>
      <c r="P313" s="42"/>
      <c r="Q313" s="42"/>
      <c r="R313" s="42"/>
      <c r="S313" s="42" t="e">
        <f>#REF!*N313</f>
        <v>#REF!</v>
      </c>
      <c r="T313" s="44"/>
      <c r="U313" s="44"/>
      <c r="V313" s="44"/>
      <c r="W313" s="44" t="e">
        <f>S313*Sheet2!$C$4</f>
        <v>#REF!</v>
      </c>
      <c r="X313" s="38" t="e">
        <f t="shared" si="47"/>
        <v>#REF!</v>
      </c>
      <c r="Y313" s="38" t="e">
        <f t="shared" si="40"/>
        <v>#REF!</v>
      </c>
      <c r="Z313" s="38"/>
      <c r="AA313" s="38">
        <f t="shared" si="48"/>
        <v>0</v>
      </c>
      <c r="AB313" s="38" t="e">
        <f>WORKDAY(AA313,Y313)</f>
        <v>#REF!</v>
      </c>
      <c r="AC313" s="38"/>
    </row>
    <row r="314" spans="1:29" s="31" customFormat="1" ht="15" customHeight="1" outlineLevel="3" x14ac:dyDescent="0.35">
      <c r="A314" s="38">
        <f t="shared" si="44"/>
        <v>298</v>
      </c>
      <c r="B314" s="38"/>
      <c r="C314" s="38"/>
      <c r="D314" s="38"/>
      <c r="E314" s="38" t="s">
        <v>4292</v>
      </c>
      <c r="F314" s="200" t="s">
        <v>3952</v>
      </c>
      <c r="G314" s="200"/>
      <c r="H314" s="38" t="str">
        <f>CONCATENATE("               ",F314)</f>
        <v xml:space="preserve">               Schedule Review and Approve Product Requirements Review</v>
      </c>
      <c r="I314" s="38" t="s">
        <v>1157</v>
      </c>
      <c r="J314" s="38">
        <f>LEN(TRIM(I314))-LEN(SUBSTITUTE(TRIM(I314),",",""))+1</f>
        <v>4</v>
      </c>
      <c r="K314" s="40"/>
      <c r="L314" s="40"/>
      <c r="M314" s="40"/>
      <c r="N314" s="40">
        <v>0.02</v>
      </c>
      <c r="O314" s="40"/>
      <c r="P314" s="42"/>
      <c r="Q314" s="42"/>
      <c r="R314" s="42"/>
      <c r="S314" s="42" t="e">
        <f>#REF!*N314</f>
        <v>#REF!</v>
      </c>
      <c r="T314" s="44"/>
      <c r="U314" s="44"/>
      <c r="V314" s="44"/>
      <c r="W314" s="44" t="e">
        <f>S314*Sheet2!$C$4</f>
        <v>#REF!</v>
      </c>
      <c r="X314" s="38" t="e">
        <f t="shared" si="47"/>
        <v>#REF!</v>
      </c>
      <c r="Y314" s="38" t="e">
        <f t="shared" si="40"/>
        <v>#REF!</v>
      </c>
      <c r="Z314" s="38">
        <v>17</v>
      </c>
      <c r="AA314" s="38">
        <f t="shared" si="48"/>
        <v>0</v>
      </c>
      <c r="AB314" s="38" t="e">
        <f t="shared" ref="AB314:AB322" si="49">WORKDAY(AA314,X314)</f>
        <v>#REF!</v>
      </c>
      <c r="AC314" s="38"/>
    </row>
    <row r="315" spans="1:29" s="31" customFormat="1" ht="15" customHeight="1" outlineLevel="3" x14ac:dyDescent="0.35">
      <c r="A315" s="38">
        <f t="shared" si="44"/>
        <v>299</v>
      </c>
      <c r="B315" s="38"/>
      <c r="C315" s="38"/>
      <c r="D315" s="38"/>
      <c r="E315" s="38" t="s">
        <v>4293</v>
      </c>
      <c r="F315" s="200" t="s">
        <v>3949</v>
      </c>
      <c r="G315" s="200"/>
      <c r="H315" s="38" t="str">
        <f>CONCATENATE("               ",F315)</f>
        <v xml:space="preserve">               Conduct Review and Approve Product Requirementsn Review Meeting</v>
      </c>
      <c r="I315" s="38" t="s">
        <v>1157</v>
      </c>
      <c r="J315" s="38">
        <f>LEN(TRIM(I315))-LEN(SUBSTITUTE(TRIM(I315),",",""))+1</f>
        <v>4</v>
      </c>
      <c r="K315" s="40"/>
      <c r="L315" s="40"/>
      <c r="M315" s="40"/>
      <c r="N315" s="40">
        <v>0.38</v>
      </c>
      <c r="O315" s="40"/>
      <c r="P315" s="42"/>
      <c r="Q315" s="42"/>
      <c r="R315" s="42"/>
      <c r="S315" s="42" t="e">
        <f>#REF!*N315</f>
        <v>#REF!</v>
      </c>
      <c r="T315" s="44"/>
      <c r="U315" s="44"/>
      <c r="V315" s="44"/>
      <c r="W315" s="44" t="e">
        <f>S315*Sheet2!$C$4</f>
        <v>#REF!</v>
      </c>
      <c r="X315" s="38" t="e">
        <f t="shared" si="47"/>
        <v>#REF!</v>
      </c>
      <c r="Y315" s="38" t="e">
        <f t="shared" si="40"/>
        <v>#REF!</v>
      </c>
      <c r="Z315" s="38">
        <v>18</v>
      </c>
      <c r="AA315" s="38">
        <f t="shared" si="48"/>
        <v>0</v>
      </c>
      <c r="AB315" s="38" t="e">
        <f t="shared" si="49"/>
        <v>#REF!</v>
      </c>
      <c r="AC315" s="38"/>
    </row>
    <row r="316" spans="1:29" s="31" customFormat="1" ht="15" customHeight="1" outlineLevel="3" x14ac:dyDescent="0.35">
      <c r="A316" s="38">
        <f t="shared" si="44"/>
        <v>300</v>
      </c>
      <c r="B316" s="38"/>
      <c r="C316" s="38"/>
      <c r="D316" s="38"/>
      <c r="E316" s="38" t="s">
        <v>4294</v>
      </c>
      <c r="F316" s="200" t="s">
        <v>3953</v>
      </c>
      <c r="G316" s="200"/>
      <c r="H316" s="38" t="str">
        <f>CONCATENATE("               ",F316)</f>
        <v xml:space="preserve">               Review and Log Product Requirements Feedback</v>
      </c>
      <c r="I316" s="38" t="s">
        <v>1157</v>
      </c>
      <c r="J316" s="38">
        <f>LEN(TRIM(I316))-LEN(SUBSTITUTE(TRIM(I316),",",""))+1</f>
        <v>4</v>
      </c>
      <c r="K316" s="40"/>
      <c r="L316" s="40"/>
      <c r="M316" s="40"/>
      <c r="N316" s="40">
        <v>0.48</v>
      </c>
      <c r="O316" s="40"/>
      <c r="P316" s="42"/>
      <c r="Q316" s="42"/>
      <c r="R316" s="42"/>
      <c r="S316" s="42" t="e">
        <f>#REF!*N316</f>
        <v>#REF!</v>
      </c>
      <c r="T316" s="44"/>
      <c r="U316" s="44"/>
      <c r="V316" s="44"/>
      <c r="W316" s="44" t="e">
        <f>S316*Sheet2!$C$4</f>
        <v>#REF!</v>
      </c>
      <c r="X316" s="38" t="e">
        <f t="shared" si="47"/>
        <v>#REF!</v>
      </c>
      <c r="Y316" s="38" t="e">
        <f t="shared" si="40"/>
        <v>#REF!</v>
      </c>
      <c r="Z316" s="38">
        <v>19</v>
      </c>
      <c r="AA316" s="38">
        <f t="shared" si="48"/>
        <v>12</v>
      </c>
      <c r="AB316" s="38" t="e">
        <f t="shared" si="49"/>
        <v>#REF!</v>
      </c>
      <c r="AC316" s="38"/>
    </row>
    <row r="317" spans="1:29" s="31" customFormat="1" ht="15" customHeight="1" outlineLevel="2" x14ac:dyDescent="0.35">
      <c r="A317" s="38">
        <f t="shared" si="44"/>
        <v>301</v>
      </c>
      <c r="B317" s="38"/>
      <c r="C317" s="38"/>
      <c r="D317" s="38" t="s">
        <v>3958</v>
      </c>
      <c r="E317" s="200" t="s">
        <v>3954</v>
      </c>
      <c r="F317" s="200"/>
      <c r="G317" s="200"/>
      <c r="H317" s="38" t="str">
        <f>CONCATENATE("          ",E317)</f>
        <v xml:space="preserve">          Analyze Product Requirements Verification Results</v>
      </c>
      <c r="I317" s="38"/>
      <c r="J317" s="38"/>
      <c r="K317" s="40"/>
      <c r="L317" s="40"/>
      <c r="M317" s="40">
        <v>0.6</v>
      </c>
      <c r="N317" s="40">
        <f>SUM(N318:N322)</f>
        <v>1</v>
      </c>
      <c r="O317" s="40"/>
      <c r="P317" s="42"/>
      <c r="Q317" s="42"/>
      <c r="R317" s="42" t="e">
        <f>(#REF!*M317)</f>
        <v>#REF!</v>
      </c>
      <c r="S317" s="42"/>
      <c r="T317" s="44"/>
      <c r="U317" s="44"/>
      <c r="V317" s="44" t="e">
        <f>R317*Sheet2!$C$4</f>
        <v>#REF!</v>
      </c>
      <c r="W317" s="44"/>
      <c r="X317" s="38" t="e">
        <f t="shared" si="47"/>
        <v>#REF!</v>
      </c>
      <c r="Y317" s="38" t="e">
        <f t="shared" si="40"/>
        <v>#REF!</v>
      </c>
      <c r="Z317" s="38">
        <v>15</v>
      </c>
      <c r="AA317" s="38">
        <f t="shared" si="48"/>
        <v>0</v>
      </c>
      <c r="AB317" s="38" t="e">
        <f t="shared" si="49"/>
        <v>#REF!</v>
      </c>
      <c r="AC317" s="38"/>
    </row>
    <row r="318" spans="1:29" s="31" customFormat="1" ht="15" customHeight="1" outlineLevel="3" x14ac:dyDescent="0.35">
      <c r="A318" s="38">
        <f t="shared" si="44"/>
        <v>302</v>
      </c>
      <c r="B318" s="38"/>
      <c r="C318" s="38"/>
      <c r="D318" s="38"/>
      <c r="E318" s="38" t="s">
        <v>4286</v>
      </c>
      <c r="F318" s="200" t="s">
        <v>3768</v>
      </c>
      <c r="G318" s="200"/>
      <c r="H318" s="38" t="str">
        <f>CONCATENATE("               ",F318)</f>
        <v xml:space="preserve">               Resolve Define Phase Cost Estimate Feedback</v>
      </c>
      <c r="I318" s="38"/>
      <c r="J318" s="38">
        <f>LEN(TRIM(I318))-LEN(SUBSTITUTE(TRIM(I318),",",""))+1</f>
        <v>1</v>
      </c>
      <c r="K318" s="40"/>
      <c r="L318" s="40"/>
      <c r="M318" s="40"/>
      <c r="N318" s="40">
        <v>0.5</v>
      </c>
      <c r="O318" s="40"/>
      <c r="P318" s="42"/>
      <c r="Q318" s="42"/>
      <c r="R318" s="42"/>
      <c r="S318" s="42" t="e">
        <f>#REF!*N318</f>
        <v>#REF!</v>
      </c>
      <c r="T318" s="44"/>
      <c r="U318" s="44"/>
      <c r="V318" s="44"/>
      <c r="W318" s="44" t="e">
        <f>S318*Sheet2!$C$4</f>
        <v>#REF!</v>
      </c>
      <c r="X318" s="38" t="e">
        <f t="shared" si="47"/>
        <v>#REF!</v>
      </c>
      <c r="Y318" s="38" t="e">
        <f t="shared" si="40"/>
        <v>#REF!</v>
      </c>
      <c r="Z318" s="38"/>
      <c r="AA318" s="38">
        <f t="shared" si="48"/>
        <v>0</v>
      </c>
      <c r="AB318" s="38" t="e">
        <f t="shared" si="49"/>
        <v>#REF!</v>
      </c>
      <c r="AC318" s="38"/>
    </row>
    <row r="319" spans="1:29" s="31" customFormat="1" ht="15" customHeight="1" outlineLevel="3" x14ac:dyDescent="0.35">
      <c r="A319" s="38">
        <f t="shared" si="44"/>
        <v>303</v>
      </c>
      <c r="B319" s="38"/>
      <c r="C319" s="38"/>
      <c r="D319" s="38"/>
      <c r="E319" s="38" t="s">
        <v>4287</v>
      </c>
      <c r="F319" s="200" t="s">
        <v>3769</v>
      </c>
      <c r="G319" s="200"/>
      <c r="H319" s="38" t="str">
        <f>CONCATENATE("               ",F319)</f>
        <v xml:space="preserve">               Verify Closure of Define Phase Cost Estimate Feedback</v>
      </c>
      <c r="I319" s="38"/>
      <c r="J319" s="38">
        <f>LEN(TRIM(I319))-LEN(SUBSTITUTE(TRIM(I319),",",""))+1</f>
        <v>1</v>
      </c>
      <c r="K319" s="40"/>
      <c r="L319" s="40"/>
      <c r="M319" s="40"/>
      <c r="N319" s="40">
        <v>0.3</v>
      </c>
      <c r="O319" s="40"/>
      <c r="P319" s="42"/>
      <c r="Q319" s="42"/>
      <c r="R319" s="42"/>
      <c r="S319" s="42" t="e">
        <f>#REF!*N319</f>
        <v>#REF!</v>
      </c>
      <c r="T319" s="44"/>
      <c r="U319" s="44"/>
      <c r="V319" s="44"/>
      <c r="W319" s="44" t="e">
        <f>S319*Sheet2!$C$4</f>
        <v>#REF!</v>
      </c>
      <c r="X319" s="38" t="e">
        <f t="shared" si="47"/>
        <v>#REF!</v>
      </c>
      <c r="Y319" s="38" t="e">
        <f t="shared" si="40"/>
        <v>#REF!</v>
      </c>
      <c r="Z319" s="38">
        <v>22</v>
      </c>
      <c r="AA319" s="38">
        <f t="shared" si="48"/>
        <v>0</v>
      </c>
      <c r="AB319" s="38" t="e">
        <f t="shared" si="49"/>
        <v>#REF!</v>
      </c>
      <c r="AC319" s="38"/>
    </row>
    <row r="320" spans="1:29" s="31" customFormat="1" ht="15" customHeight="1" outlineLevel="3" x14ac:dyDescent="0.35">
      <c r="A320" s="38">
        <f t="shared" si="44"/>
        <v>304</v>
      </c>
      <c r="B320" s="38"/>
      <c r="C320" s="38"/>
      <c r="D320" s="38"/>
      <c r="E320" s="38" t="s">
        <v>4288</v>
      </c>
      <c r="F320" s="200" t="s">
        <v>4010</v>
      </c>
      <c r="G320" s="200"/>
      <c r="H320" s="38"/>
      <c r="I320" s="38" t="s">
        <v>1163</v>
      </c>
      <c r="J320" s="38"/>
      <c r="K320" s="40"/>
      <c r="L320" s="40"/>
      <c r="M320" s="40">
        <v>0.05</v>
      </c>
      <c r="N320" s="40"/>
      <c r="O320" s="40"/>
      <c r="P320" s="42"/>
      <c r="Q320" s="42"/>
      <c r="R320" s="42">
        <f>$Q$284*M320</f>
        <v>2.1762000000000001</v>
      </c>
      <c r="S320" s="42"/>
      <c r="T320" s="44"/>
      <c r="U320" s="44"/>
      <c r="V320" s="44"/>
      <c r="W320" s="44"/>
      <c r="X320" s="38">
        <f t="shared" si="47"/>
        <v>0.36270000000000002</v>
      </c>
      <c r="Y320" s="38">
        <f>ROUNDUP(X320,1)</f>
        <v>0.4</v>
      </c>
      <c r="Z320" s="38"/>
      <c r="AA320" s="38">
        <f t="shared" si="48"/>
        <v>0</v>
      </c>
      <c r="AB320" s="38">
        <f>(WORKDAY(AA320,X320))</f>
        <v>0</v>
      </c>
      <c r="AC320" s="38"/>
    </row>
    <row r="321" spans="1:29" s="31" customFormat="1" ht="15" customHeight="1" outlineLevel="3" x14ac:dyDescent="0.35">
      <c r="A321" s="38">
        <f t="shared" si="44"/>
        <v>305</v>
      </c>
      <c r="B321" s="38"/>
      <c r="C321" s="38"/>
      <c r="D321" s="38"/>
      <c r="E321" s="38" t="s">
        <v>4289</v>
      </c>
      <c r="F321" s="200" t="s">
        <v>3770</v>
      </c>
      <c r="G321" s="200"/>
      <c r="H321" s="38" t="str">
        <f>CONCATENATE("               ",F321)</f>
        <v xml:space="preserve">               Document and Communicate Define Phase Cost Estimate Review Results</v>
      </c>
      <c r="I321" s="38"/>
      <c r="J321" s="38">
        <f>LEN(TRIM(I321))-LEN(SUBSTITUTE(TRIM(I321),",",""))+1</f>
        <v>1</v>
      </c>
      <c r="K321" s="40"/>
      <c r="L321" s="40"/>
      <c r="M321" s="40"/>
      <c r="N321" s="40">
        <v>0.1</v>
      </c>
      <c r="O321" s="40"/>
      <c r="P321" s="42"/>
      <c r="Q321" s="42"/>
      <c r="R321" s="42"/>
      <c r="S321" s="42" t="e">
        <f>#REF!*N321</f>
        <v>#REF!</v>
      </c>
      <c r="T321" s="44"/>
      <c r="U321" s="44"/>
      <c r="V321" s="44"/>
      <c r="W321" s="44" t="e">
        <f>S321*Sheet2!$C$4</f>
        <v>#REF!</v>
      </c>
      <c r="X321" s="38" t="e">
        <f t="shared" si="47"/>
        <v>#REF!</v>
      </c>
      <c r="Y321" s="38" t="e">
        <f t="shared" si="40"/>
        <v>#REF!</v>
      </c>
      <c r="Z321" s="38">
        <v>23</v>
      </c>
      <c r="AA321" s="38">
        <f t="shared" si="48"/>
        <v>0</v>
      </c>
      <c r="AB321" s="38" t="e">
        <f t="shared" si="49"/>
        <v>#REF!</v>
      </c>
      <c r="AC321" s="38"/>
    </row>
    <row r="322" spans="1:29" s="31" customFormat="1" ht="15" customHeight="1" outlineLevel="3" x14ac:dyDescent="0.35">
      <c r="A322" s="38">
        <f t="shared" si="44"/>
        <v>306</v>
      </c>
      <c r="B322" s="38"/>
      <c r="C322" s="38"/>
      <c r="D322" s="38"/>
      <c r="E322" s="38" t="s">
        <v>4290</v>
      </c>
      <c r="F322" s="200" t="s">
        <v>3771</v>
      </c>
      <c r="G322" s="200"/>
      <c r="H322" s="38" t="str">
        <f>CONCATENATE("               ",F322)</f>
        <v xml:space="preserve">               Obtain Approval and Baseline Define Phase Cost Estimate</v>
      </c>
      <c r="I322" s="38"/>
      <c r="J322" s="38">
        <f>LEN(TRIM(I322))-LEN(SUBSTITUTE(TRIM(I322),",",""))+1</f>
        <v>1</v>
      </c>
      <c r="K322" s="40"/>
      <c r="L322" s="40"/>
      <c r="M322" s="40"/>
      <c r="N322" s="40">
        <v>0.1</v>
      </c>
      <c r="O322" s="40"/>
      <c r="P322" s="42"/>
      <c r="Q322" s="42"/>
      <c r="R322" s="42"/>
      <c r="S322" s="42" t="e">
        <f>#REF!*N322</f>
        <v>#REF!</v>
      </c>
      <c r="T322" s="44"/>
      <c r="U322" s="44"/>
      <c r="V322" s="44"/>
      <c r="W322" s="44" t="e">
        <f>S322*Sheet2!$C$4</f>
        <v>#REF!</v>
      </c>
      <c r="X322" s="38" t="e">
        <f t="shared" si="47"/>
        <v>#REF!</v>
      </c>
      <c r="Y322" s="38" t="e">
        <f t="shared" si="40"/>
        <v>#REF!</v>
      </c>
      <c r="Z322" s="38">
        <v>24</v>
      </c>
      <c r="AA322" s="38">
        <f t="shared" si="48"/>
        <v>17</v>
      </c>
      <c r="AB322" s="38" t="e">
        <f t="shared" si="49"/>
        <v>#REF!</v>
      </c>
      <c r="AC322" s="38"/>
    </row>
    <row r="323" spans="1:29" s="31" customFormat="1" ht="15" customHeight="1" outlineLevel="1" x14ac:dyDescent="0.35">
      <c r="A323" s="38">
        <f t="shared" si="44"/>
        <v>307</v>
      </c>
      <c r="B323" s="38"/>
      <c r="C323" s="38" t="s">
        <v>1308</v>
      </c>
      <c r="D323" s="200" t="s">
        <v>3996</v>
      </c>
      <c r="E323" s="200"/>
      <c r="F323" s="200"/>
      <c r="G323" s="200"/>
      <c r="H323" s="38"/>
      <c r="I323" s="38" t="s">
        <v>1157</v>
      </c>
      <c r="J323" s="38"/>
      <c r="K323" s="40"/>
      <c r="L323" s="40"/>
      <c r="M323" s="40">
        <v>0.03</v>
      </c>
      <c r="N323" s="40" t="e">
        <f>SUM(#REF!)</f>
        <v>#REF!</v>
      </c>
      <c r="O323" s="40"/>
      <c r="P323" s="42"/>
      <c r="Q323" s="42"/>
      <c r="R323" s="42">
        <f>($P$250*M323)</f>
        <v>4.2119999999999997</v>
      </c>
      <c r="S323" s="42"/>
      <c r="T323" s="44"/>
      <c r="U323" s="44"/>
      <c r="V323" s="44"/>
      <c r="W323" s="44"/>
      <c r="X323" s="38">
        <f t="shared" si="47"/>
        <v>0.70199999999999996</v>
      </c>
      <c r="Y323" s="38">
        <f t="shared" si="40"/>
        <v>0.79999999999999993</v>
      </c>
      <c r="Z323" s="38">
        <v>71</v>
      </c>
      <c r="AA323" s="38">
        <f t="shared" si="48"/>
        <v>0</v>
      </c>
      <c r="AB323" s="38">
        <f>WORKDAY(AA323,X323)</f>
        <v>0</v>
      </c>
      <c r="AC323" s="38"/>
    </row>
    <row r="324" spans="1:29" s="31" customFormat="1" ht="15" customHeight="1" outlineLevel="2" x14ac:dyDescent="0.35">
      <c r="A324" s="38">
        <f t="shared" si="44"/>
        <v>308</v>
      </c>
      <c r="B324" s="38"/>
      <c r="C324" s="38"/>
      <c r="D324" s="38" t="s">
        <v>3957</v>
      </c>
      <c r="E324" s="200" t="s">
        <v>3997</v>
      </c>
      <c r="F324" s="200"/>
      <c r="G324" s="200"/>
      <c r="H324" s="38" t="str">
        <f>CONCATENATE("          ",E324)</f>
        <v xml:space="preserve">          Perform Business Requirements Document Verification</v>
      </c>
      <c r="I324" s="38"/>
      <c r="J324" s="38"/>
      <c r="K324" s="40"/>
      <c r="L324" s="40"/>
      <c r="M324" s="40">
        <v>0.4</v>
      </c>
      <c r="N324" s="40">
        <f>SUM(N325:N328)</f>
        <v>1</v>
      </c>
      <c r="O324" s="40"/>
      <c r="P324" s="42"/>
      <c r="Q324" s="42"/>
      <c r="R324" s="42" t="e">
        <f>(#REF!*M324)</f>
        <v>#REF!</v>
      </c>
      <c r="S324" s="42"/>
      <c r="T324" s="44"/>
      <c r="U324" s="44"/>
      <c r="V324" s="44" t="e">
        <f>R324*Sheet2!$C$4</f>
        <v>#REF!</v>
      </c>
      <c r="W324" s="44"/>
      <c r="X324" s="38" t="e">
        <f t="shared" si="47"/>
        <v>#REF!</v>
      </c>
      <c r="Y324" s="38" t="e">
        <f t="shared" ref="Y324:Y333" si="50">ROUNDUP(X324,1)</f>
        <v>#REF!</v>
      </c>
      <c r="Z324" s="38"/>
      <c r="AA324" s="38">
        <f t="shared" si="48"/>
        <v>0</v>
      </c>
      <c r="AB324" s="38" t="e">
        <f>(WORKDAY(AA324,Y324))</f>
        <v>#REF!</v>
      </c>
      <c r="AC324" s="38"/>
    </row>
    <row r="325" spans="1:29" s="31" customFormat="1" ht="15" customHeight="1" outlineLevel="3" x14ac:dyDescent="0.35">
      <c r="A325" s="38">
        <f t="shared" si="44"/>
        <v>309</v>
      </c>
      <c r="B325" s="38"/>
      <c r="C325" s="38"/>
      <c r="D325" s="38"/>
      <c r="E325" s="38" t="s">
        <v>3958</v>
      </c>
      <c r="F325" s="200" t="s">
        <v>3998</v>
      </c>
      <c r="G325" s="200"/>
      <c r="H325" s="38" t="str">
        <f>CONCATENATE("               ",F325)</f>
        <v xml:space="preserve">               Identify Business Requirements Document  Reviewers</v>
      </c>
      <c r="I325" s="38" t="s">
        <v>1157</v>
      </c>
      <c r="J325" s="38">
        <f>LEN(TRIM(I325))-LEN(SUBSTITUTE(TRIM(I325),",",""))+1</f>
        <v>4</v>
      </c>
      <c r="K325" s="40"/>
      <c r="L325" s="40"/>
      <c r="M325" s="40"/>
      <c r="N325" s="40">
        <v>0.12</v>
      </c>
      <c r="O325" s="40"/>
      <c r="P325" s="42"/>
      <c r="Q325" s="42"/>
      <c r="R325" s="42"/>
      <c r="S325" s="42" t="e">
        <f>#REF!*N325</f>
        <v>#REF!</v>
      </c>
      <c r="T325" s="44"/>
      <c r="U325" s="44"/>
      <c r="V325" s="44"/>
      <c r="W325" s="44" t="e">
        <f>S325*Sheet2!$C$4</f>
        <v>#REF!</v>
      </c>
      <c r="X325" s="38" t="e">
        <f t="shared" si="47"/>
        <v>#REF!</v>
      </c>
      <c r="Y325" s="38" t="e">
        <f t="shared" si="50"/>
        <v>#REF!</v>
      </c>
      <c r="Z325" s="38"/>
      <c r="AA325" s="38">
        <f t="shared" si="48"/>
        <v>0</v>
      </c>
      <c r="AB325" s="38" t="e">
        <f>WORKDAY(AA325,Y325)</f>
        <v>#REF!</v>
      </c>
      <c r="AC325" s="38"/>
    </row>
    <row r="326" spans="1:29" s="31" customFormat="1" ht="15" customHeight="1" outlineLevel="3" x14ac:dyDescent="0.35">
      <c r="A326" s="38">
        <f t="shared" si="44"/>
        <v>310</v>
      </c>
      <c r="B326" s="38"/>
      <c r="C326" s="38"/>
      <c r="D326" s="38"/>
      <c r="E326" s="38" t="s">
        <v>3959</v>
      </c>
      <c r="F326" s="200" t="s">
        <v>3999</v>
      </c>
      <c r="G326" s="200"/>
      <c r="H326" s="38" t="str">
        <f>CONCATENATE("               ",F326)</f>
        <v xml:space="preserve">               Schedule Review and ApproveBusiness Requirements Document Review</v>
      </c>
      <c r="I326" s="38" t="s">
        <v>1157</v>
      </c>
      <c r="J326" s="38">
        <f>LEN(TRIM(I326))-LEN(SUBSTITUTE(TRIM(I326),",",""))+1</f>
        <v>4</v>
      </c>
      <c r="K326" s="40"/>
      <c r="L326" s="40"/>
      <c r="M326" s="40"/>
      <c r="N326" s="40">
        <v>0.02</v>
      </c>
      <c r="O326" s="40"/>
      <c r="P326" s="42"/>
      <c r="Q326" s="42"/>
      <c r="R326" s="42"/>
      <c r="S326" s="42" t="e">
        <f>#REF!*N326</f>
        <v>#REF!</v>
      </c>
      <c r="T326" s="44"/>
      <c r="U326" s="44"/>
      <c r="V326" s="44"/>
      <c r="W326" s="44" t="e">
        <f>S326*Sheet2!$C$4</f>
        <v>#REF!</v>
      </c>
      <c r="X326" s="38" t="e">
        <f t="shared" si="47"/>
        <v>#REF!</v>
      </c>
      <c r="Y326" s="38" t="e">
        <f t="shared" si="50"/>
        <v>#REF!</v>
      </c>
      <c r="Z326" s="38">
        <v>17</v>
      </c>
      <c r="AA326" s="38">
        <f t="shared" si="48"/>
        <v>0</v>
      </c>
      <c r="AB326" s="38" t="e">
        <f t="shared" ref="AB326:AB333" si="51">WORKDAY(AA326,X326)</f>
        <v>#REF!</v>
      </c>
      <c r="AC326" s="38"/>
    </row>
    <row r="327" spans="1:29" s="31" customFormat="1" ht="15" customHeight="1" outlineLevel="3" x14ac:dyDescent="0.35">
      <c r="A327" s="38">
        <f t="shared" si="44"/>
        <v>311</v>
      </c>
      <c r="B327" s="38"/>
      <c r="C327" s="38"/>
      <c r="D327" s="38"/>
      <c r="E327" s="38" t="s">
        <v>3960</v>
      </c>
      <c r="F327" s="200" t="s">
        <v>4000</v>
      </c>
      <c r="G327" s="200"/>
      <c r="H327" s="38" t="str">
        <f>CONCATENATE("               ",F327)</f>
        <v xml:space="preserve">               Conduct Review and ApproveBusiness Requirements Document Review Meeting</v>
      </c>
      <c r="I327" s="38" t="s">
        <v>1157</v>
      </c>
      <c r="J327" s="38">
        <f>LEN(TRIM(I327))-LEN(SUBSTITUTE(TRIM(I327),",",""))+1</f>
        <v>4</v>
      </c>
      <c r="K327" s="40"/>
      <c r="L327" s="40"/>
      <c r="M327" s="40"/>
      <c r="N327" s="40">
        <v>0.38</v>
      </c>
      <c r="O327" s="40"/>
      <c r="P327" s="42"/>
      <c r="Q327" s="42"/>
      <c r="R327" s="42"/>
      <c r="S327" s="42" t="e">
        <f>#REF!*N327</f>
        <v>#REF!</v>
      </c>
      <c r="T327" s="44"/>
      <c r="U327" s="44"/>
      <c r="V327" s="44"/>
      <c r="W327" s="44" t="e">
        <f>S327*Sheet2!$C$4</f>
        <v>#REF!</v>
      </c>
      <c r="X327" s="38" t="e">
        <f t="shared" si="47"/>
        <v>#REF!</v>
      </c>
      <c r="Y327" s="38" t="e">
        <f t="shared" si="50"/>
        <v>#REF!</v>
      </c>
      <c r="Z327" s="38">
        <v>18</v>
      </c>
      <c r="AA327" s="38">
        <f t="shared" si="48"/>
        <v>0</v>
      </c>
      <c r="AB327" s="38" t="e">
        <f t="shared" si="51"/>
        <v>#REF!</v>
      </c>
      <c r="AC327" s="38"/>
    </row>
    <row r="328" spans="1:29" s="31" customFormat="1" ht="15" customHeight="1" outlineLevel="3" x14ac:dyDescent="0.35">
      <c r="A328" s="38">
        <f t="shared" si="44"/>
        <v>312</v>
      </c>
      <c r="B328" s="38"/>
      <c r="C328" s="38"/>
      <c r="D328" s="38"/>
      <c r="E328" s="38" t="s">
        <v>3961</v>
      </c>
      <c r="F328" s="200" t="s">
        <v>4001</v>
      </c>
      <c r="G328" s="200"/>
      <c r="H328" s="38" t="str">
        <f>CONCATENATE("               ",F328)</f>
        <v xml:space="preserve">               Review and Log Business Requirements Document Feedback</v>
      </c>
      <c r="I328" s="38" t="s">
        <v>1157</v>
      </c>
      <c r="J328" s="38">
        <f>LEN(TRIM(I328))-LEN(SUBSTITUTE(TRIM(I328),",",""))+1</f>
        <v>4</v>
      </c>
      <c r="K328" s="40"/>
      <c r="L328" s="40"/>
      <c r="M328" s="40"/>
      <c r="N328" s="40">
        <v>0.48</v>
      </c>
      <c r="O328" s="40"/>
      <c r="P328" s="42"/>
      <c r="Q328" s="42"/>
      <c r="R328" s="42"/>
      <c r="S328" s="42" t="e">
        <f>#REF!*N328</f>
        <v>#REF!</v>
      </c>
      <c r="T328" s="44"/>
      <c r="U328" s="44"/>
      <c r="V328" s="44"/>
      <c r="W328" s="44" t="e">
        <f>S328*Sheet2!$C$4</f>
        <v>#REF!</v>
      </c>
      <c r="X328" s="38" t="e">
        <f t="shared" si="47"/>
        <v>#REF!</v>
      </c>
      <c r="Y328" s="38" t="e">
        <f t="shared" si="50"/>
        <v>#REF!</v>
      </c>
      <c r="Z328" s="38">
        <v>19</v>
      </c>
      <c r="AA328" s="38">
        <f t="shared" si="48"/>
        <v>12</v>
      </c>
      <c r="AB328" s="38" t="e">
        <f t="shared" si="51"/>
        <v>#REF!</v>
      </c>
      <c r="AC328" s="38"/>
    </row>
    <row r="329" spans="1:29" s="31" customFormat="1" ht="15" customHeight="1" outlineLevel="2" x14ac:dyDescent="0.35">
      <c r="A329" s="38">
        <f t="shared" si="44"/>
        <v>313</v>
      </c>
      <c r="B329" s="38"/>
      <c r="C329" s="38"/>
      <c r="D329" s="38" t="s">
        <v>3958</v>
      </c>
      <c r="E329" s="200" t="s">
        <v>4002</v>
      </c>
      <c r="F329" s="200"/>
      <c r="G329" s="200"/>
      <c r="H329" s="38" t="str">
        <f>CONCATENATE("          ",E329)</f>
        <v xml:space="preserve">          Analyze Business Requirements Document Verification Results</v>
      </c>
      <c r="I329" s="38"/>
      <c r="J329" s="38"/>
      <c r="K329" s="40"/>
      <c r="L329" s="40"/>
      <c r="M329" s="40">
        <v>0.6</v>
      </c>
      <c r="N329" s="40">
        <f>SUM(N330:N333)</f>
        <v>1</v>
      </c>
      <c r="O329" s="40"/>
      <c r="P329" s="42"/>
      <c r="Q329" s="42"/>
      <c r="R329" s="42" t="e">
        <f>(#REF!*M329)</f>
        <v>#REF!</v>
      </c>
      <c r="S329" s="42"/>
      <c r="T329" s="44"/>
      <c r="U329" s="44"/>
      <c r="V329" s="44" t="e">
        <f>R329*Sheet2!$C$4</f>
        <v>#REF!</v>
      </c>
      <c r="W329" s="44"/>
      <c r="X329" s="38" t="e">
        <f t="shared" si="47"/>
        <v>#REF!</v>
      </c>
      <c r="Y329" s="38" t="e">
        <f t="shared" si="50"/>
        <v>#REF!</v>
      </c>
      <c r="Z329" s="38">
        <v>15</v>
      </c>
      <c r="AA329" s="38">
        <f t="shared" si="48"/>
        <v>0</v>
      </c>
      <c r="AB329" s="38" t="e">
        <f t="shared" si="51"/>
        <v>#REF!</v>
      </c>
      <c r="AC329" s="38"/>
    </row>
    <row r="330" spans="1:29" s="31" customFormat="1" ht="15" customHeight="1" outlineLevel="3" x14ac:dyDescent="0.35">
      <c r="A330" s="38">
        <f t="shared" si="44"/>
        <v>314</v>
      </c>
      <c r="B330" s="38"/>
      <c r="C330" s="38"/>
      <c r="D330" s="38"/>
      <c r="E330" s="38" t="s">
        <v>2948</v>
      </c>
      <c r="F330" s="200" t="s">
        <v>4003</v>
      </c>
      <c r="G330" s="200"/>
      <c r="H330" s="38" t="str">
        <f>CONCATENATE("               ",F330)</f>
        <v xml:space="preserve">               Resolve Business Requirements Document Feedback</v>
      </c>
      <c r="I330" s="38"/>
      <c r="J330" s="38">
        <f>LEN(TRIM(I330))-LEN(SUBSTITUTE(TRIM(I330),",",""))+1</f>
        <v>1</v>
      </c>
      <c r="K330" s="40"/>
      <c r="L330" s="40"/>
      <c r="M330" s="40"/>
      <c r="N330" s="40">
        <v>0.5</v>
      </c>
      <c r="O330" s="40"/>
      <c r="P330" s="42"/>
      <c r="Q330" s="42"/>
      <c r="R330" s="42"/>
      <c r="S330" s="42" t="e">
        <f>#REF!*N330</f>
        <v>#REF!</v>
      </c>
      <c r="T330" s="44"/>
      <c r="U330" s="44"/>
      <c r="V330" s="44"/>
      <c r="W330" s="44" t="e">
        <f>S330*Sheet2!$C$4</f>
        <v>#REF!</v>
      </c>
      <c r="X330" s="38" t="e">
        <f t="shared" si="47"/>
        <v>#REF!</v>
      </c>
      <c r="Y330" s="38" t="e">
        <f t="shared" si="50"/>
        <v>#REF!</v>
      </c>
      <c r="Z330" s="38"/>
      <c r="AA330" s="38">
        <f t="shared" si="48"/>
        <v>0</v>
      </c>
      <c r="AB330" s="38" t="e">
        <f t="shared" si="51"/>
        <v>#REF!</v>
      </c>
      <c r="AC330" s="38"/>
    </row>
    <row r="331" spans="1:29" s="31" customFormat="1" ht="15" customHeight="1" outlineLevel="3" x14ac:dyDescent="0.35">
      <c r="A331" s="38">
        <f t="shared" si="44"/>
        <v>315</v>
      </c>
      <c r="B331" s="38"/>
      <c r="C331" s="38"/>
      <c r="D331" s="38"/>
      <c r="E331" s="38" t="s">
        <v>3761</v>
      </c>
      <c r="F331" s="200" t="s">
        <v>4004</v>
      </c>
      <c r="G331" s="200"/>
      <c r="H331" s="38" t="str">
        <f>CONCATENATE("               ",F331)</f>
        <v xml:space="preserve">               Verify Closure of Business Requirements Document Feedback</v>
      </c>
      <c r="I331" s="38"/>
      <c r="J331" s="38">
        <f>LEN(TRIM(I331))-LEN(SUBSTITUTE(TRIM(I331),",",""))+1</f>
        <v>1</v>
      </c>
      <c r="K331" s="40"/>
      <c r="L331" s="40"/>
      <c r="M331" s="40"/>
      <c r="N331" s="40">
        <v>0.3</v>
      </c>
      <c r="O331" s="40"/>
      <c r="P331" s="42"/>
      <c r="Q331" s="42"/>
      <c r="R331" s="42"/>
      <c r="S331" s="42" t="e">
        <f>#REF!*N331</f>
        <v>#REF!</v>
      </c>
      <c r="T331" s="44"/>
      <c r="U331" s="44"/>
      <c r="V331" s="44"/>
      <c r="W331" s="44" t="e">
        <f>S331*Sheet2!$C$4</f>
        <v>#REF!</v>
      </c>
      <c r="X331" s="38" t="e">
        <f t="shared" si="47"/>
        <v>#REF!</v>
      </c>
      <c r="Y331" s="38" t="e">
        <f t="shared" si="50"/>
        <v>#REF!</v>
      </c>
      <c r="Z331" s="38">
        <v>22</v>
      </c>
      <c r="AA331" s="38">
        <f t="shared" si="48"/>
        <v>0</v>
      </c>
      <c r="AB331" s="38" t="e">
        <f t="shared" si="51"/>
        <v>#REF!</v>
      </c>
      <c r="AC331" s="38"/>
    </row>
    <row r="332" spans="1:29" s="31" customFormat="1" ht="15" customHeight="1" outlineLevel="3" x14ac:dyDescent="0.35">
      <c r="A332" s="38">
        <f t="shared" si="44"/>
        <v>316</v>
      </c>
      <c r="B332" s="38"/>
      <c r="C332" s="38"/>
      <c r="D332" s="38"/>
      <c r="E332" s="38" t="s">
        <v>3762</v>
      </c>
      <c r="F332" s="200" t="s">
        <v>4005</v>
      </c>
      <c r="G332" s="200"/>
      <c r="H332" s="38" t="str">
        <f>CONCATENATE("               ",F332)</f>
        <v xml:space="preserve">               Document and Communicate Business Requirements Document Results</v>
      </c>
      <c r="I332" s="38"/>
      <c r="J332" s="38">
        <f>LEN(TRIM(I332))-LEN(SUBSTITUTE(TRIM(I332),",",""))+1</f>
        <v>1</v>
      </c>
      <c r="K332" s="40"/>
      <c r="L332" s="40"/>
      <c r="M332" s="40"/>
      <c r="N332" s="40">
        <v>0.1</v>
      </c>
      <c r="O332" s="40"/>
      <c r="P332" s="42"/>
      <c r="Q332" s="42"/>
      <c r="R332" s="42"/>
      <c r="S332" s="42" t="e">
        <f>#REF!*N332</f>
        <v>#REF!</v>
      </c>
      <c r="T332" s="44"/>
      <c r="U332" s="44"/>
      <c r="V332" s="44"/>
      <c r="W332" s="44" t="e">
        <f>S332*Sheet2!$C$4</f>
        <v>#REF!</v>
      </c>
      <c r="X332" s="38" t="e">
        <f t="shared" si="47"/>
        <v>#REF!</v>
      </c>
      <c r="Y332" s="38" t="e">
        <f t="shared" si="50"/>
        <v>#REF!</v>
      </c>
      <c r="Z332" s="38">
        <v>23</v>
      </c>
      <c r="AA332" s="38">
        <f t="shared" si="48"/>
        <v>0</v>
      </c>
      <c r="AB332" s="38" t="e">
        <f t="shared" si="51"/>
        <v>#REF!</v>
      </c>
      <c r="AC332" s="38"/>
    </row>
    <row r="333" spans="1:29" s="31" customFormat="1" ht="15" customHeight="1" outlineLevel="3" x14ac:dyDescent="0.35">
      <c r="A333" s="38">
        <f t="shared" si="44"/>
        <v>317</v>
      </c>
      <c r="B333" s="38"/>
      <c r="C333" s="38"/>
      <c r="D333" s="38"/>
      <c r="E333" s="38" t="s">
        <v>3763</v>
      </c>
      <c r="F333" s="200" t="s">
        <v>4006</v>
      </c>
      <c r="G333" s="200"/>
      <c r="H333" s="38" t="str">
        <f>CONCATENATE("               ",F333)</f>
        <v xml:space="preserve">               Obtain Approval and Baseline Business Requirements Document</v>
      </c>
      <c r="I333" s="38"/>
      <c r="J333" s="38">
        <f>LEN(TRIM(I333))-LEN(SUBSTITUTE(TRIM(I333),",",""))+1</f>
        <v>1</v>
      </c>
      <c r="K333" s="40"/>
      <c r="L333" s="40"/>
      <c r="M333" s="40"/>
      <c r="N333" s="40">
        <v>0.1</v>
      </c>
      <c r="O333" s="40"/>
      <c r="P333" s="42"/>
      <c r="Q333" s="42"/>
      <c r="R333" s="42"/>
      <c r="S333" s="42" t="e">
        <f>#REF!*N333</f>
        <v>#REF!</v>
      </c>
      <c r="T333" s="44"/>
      <c r="U333" s="44"/>
      <c r="V333" s="44"/>
      <c r="W333" s="44" t="e">
        <f>S333*Sheet2!$C$4</f>
        <v>#REF!</v>
      </c>
      <c r="X333" s="38" t="e">
        <f t="shared" si="47"/>
        <v>#REF!</v>
      </c>
      <c r="Y333" s="38" t="e">
        <f t="shared" si="50"/>
        <v>#REF!</v>
      </c>
      <c r="Z333" s="38">
        <v>24</v>
      </c>
      <c r="AA333" s="38">
        <f t="shared" si="48"/>
        <v>17</v>
      </c>
      <c r="AB333" s="38" t="e">
        <f t="shared" si="51"/>
        <v>#REF!</v>
      </c>
      <c r="AC333" s="38"/>
    </row>
    <row r="334" spans="1:29" s="31" customFormat="1" ht="15" customHeight="1" outlineLevel="2" x14ac:dyDescent="0.35">
      <c r="A334" s="38">
        <f t="shared" si="44"/>
        <v>318</v>
      </c>
      <c r="B334" s="38"/>
      <c r="C334" s="38"/>
      <c r="D334" s="38" t="s">
        <v>1247</v>
      </c>
      <c r="E334" s="200" t="s">
        <v>3483</v>
      </c>
      <c r="F334" s="200"/>
      <c r="G334" s="200"/>
      <c r="H334" s="38"/>
      <c r="I334" s="38" t="s">
        <v>1163</v>
      </c>
      <c r="J334" s="38"/>
      <c r="K334" s="40"/>
      <c r="L334" s="40"/>
      <c r="M334" s="40">
        <v>0.02</v>
      </c>
      <c r="N334" s="40"/>
      <c r="O334" s="40"/>
      <c r="P334" s="42"/>
      <c r="Q334" s="42"/>
      <c r="R334" s="42">
        <f>($P$250*M334)</f>
        <v>2.8080000000000003</v>
      </c>
      <c r="S334" s="42"/>
      <c r="T334" s="44"/>
      <c r="U334" s="44"/>
      <c r="V334" s="44"/>
      <c r="W334" s="44"/>
      <c r="X334" s="38">
        <f t="shared" si="47"/>
        <v>0.46800000000000003</v>
      </c>
      <c r="Y334" s="38">
        <f t="shared" ref="Y334:Y354" si="52">ROUNDUP(X334,1)</f>
        <v>0.5</v>
      </c>
      <c r="Z334" s="38"/>
      <c r="AA334" s="38">
        <f t="shared" si="48"/>
        <v>0</v>
      </c>
      <c r="AB334" s="38">
        <f t="shared" ref="AB334:AB348" si="53">(WORKDAY(AA334,X334))</f>
        <v>0</v>
      </c>
      <c r="AC334" s="38"/>
    </row>
    <row r="335" spans="1:29" s="31" customFormat="1" ht="15" customHeight="1" outlineLevel="2" x14ac:dyDescent="0.35">
      <c r="A335" s="38">
        <f t="shared" si="44"/>
        <v>319</v>
      </c>
      <c r="B335" s="38"/>
      <c r="C335" s="38"/>
      <c r="D335" s="38" t="s">
        <v>1248</v>
      </c>
      <c r="E335" s="200" t="s">
        <v>3484</v>
      </c>
      <c r="F335" s="200"/>
      <c r="G335" s="200"/>
      <c r="H335" s="38"/>
      <c r="I335" s="38" t="s">
        <v>1163</v>
      </c>
      <c r="J335" s="38"/>
      <c r="K335" s="40"/>
      <c r="L335" s="40"/>
      <c r="M335" s="40">
        <v>0.05</v>
      </c>
      <c r="N335" s="40"/>
      <c r="O335" s="40"/>
      <c r="P335" s="42"/>
      <c r="Q335" s="42"/>
      <c r="R335" s="42">
        <f>($P$250*M335)</f>
        <v>7.0200000000000005</v>
      </c>
      <c r="S335" s="42"/>
      <c r="T335" s="44"/>
      <c r="U335" s="44"/>
      <c r="V335" s="44"/>
      <c r="W335" s="44"/>
      <c r="X335" s="38">
        <f t="shared" si="47"/>
        <v>1.1700000000000002</v>
      </c>
      <c r="Y335" s="38">
        <f t="shared" si="52"/>
        <v>1.2000000000000002</v>
      </c>
      <c r="Z335" s="38"/>
      <c r="AA335" s="38">
        <f t="shared" si="48"/>
        <v>0</v>
      </c>
      <c r="AB335" s="38">
        <f t="shared" si="53"/>
        <v>2</v>
      </c>
      <c r="AC335" s="38"/>
    </row>
    <row r="336" spans="1:29" s="31" customFormat="1" ht="15" customHeight="1" outlineLevel="2" x14ac:dyDescent="0.35">
      <c r="A336" s="38">
        <f t="shared" si="44"/>
        <v>320</v>
      </c>
      <c r="B336" s="38"/>
      <c r="C336" s="38"/>
      <c r="D336" s="38" t="s">
        <v>2537</v>
      </c>
      <c r="E336" s="200" t="s">
        <v>3391</v>
      </c>
      <c r="F336" s="200"/>
      <c r="G336" s="200"/>
      <c r="H336" s="38"/>
      <c r="I336" s="38" t="s">
        <v>1159</v>
      </c>
      <c r="J336" s="38"/>
      <c r="K336" s="40"/>
      <c r="L336" s="40"/>
      <c r="M336" s="40">
        <v>0.05</v>
      </c>
      <c r="N336" s="40"/>
      <c r="O336" s="40"/>
      <c r="P336" s="42"/>
      <c r="Q336" s="42"/>
      <c r="R336" s="42">
        <f>($P$250*M336)</f>
        <v>7.0200000000000005</v>
      </c>
      <c r="S336" s="42"/>
      <c r="T336" s="44"/>
      <c r="U336" s="44"/>
      <c r="V336" s="44"/>
      <c r="W336" s="44"/>
      <c r="X336" s="38">
        <f t="shared" si="47"/>
        <v>1.1700000000000002</v>
      </c>
      <c r="Y336" s="38">
        <f t="shared" si="52"/>
        <v>1.2000000000000002</v>
      </c>
      <c r="Z336" s="38"/>
      <c r="AA336" s="38">
        <f t="shared" si="48"/>
        <v>0</v>
      </c>
      <c r="AB336" s="38">
        <f t="shared" si="53"/>
        <v>2</v>
      </c>
      <c r="AC336" s="38"/>
    </row>
    <row r="337" spans="1:29" s="31" customFormat="1" ht="15" customHeight="1" outlineLevel="2" x14ac:dyDescent="0.35">
      <c r="A337" s="38">
        <f t="shared" si="44"/>
        <v>321</v>
      </c>
      <c r="B337" s="38"/>
      <c r="C337" s="38"/>
      <c r="D337" s="38" t="s">
        <v>3831</v>
      </c>
      <c r="E337" s="200" t="s">
        <v>3485</v>
      </c>
      <c r="F337" s="200"/>
      <c r="G337" s="200"/>
      <c r="H337" s="38"/>
      <c r="I337" s="38" t="s">
        <v>1164</v>
      </c>
      <c r="J337" s="38"/>
      <c r="K337" s="40"/>
      <c r="L337" s="40"/>
      <c r="M337" s="40">
        <v>0.05</v>
      </c>
      <c r="N337" s="40"/>
      <c r="O337" s="40"/>
      <c r="P337" s="42"/>
      <c r="Q337" s="42"/>
      <c r="R337" s="42">
        <f>($P$250*M337)</f>
        <v>7.0200000000000005</v>
      </c>
      <c r="S337" s="42"/>
      <c r="T337" s="44"/>
      <c r="U337" s="44"/>
      <c r="V337" s="44"/>
      <c r="W337" s="44"/>
      <c r="X337" s="38">
        <f t="shared" si="47"/>
        <v>1.1700000000000002</v>
      </c>
      <c r="Y337" s="38">
        <f t="shared" si="52"/>
        <v>1.2000000000000002</v>
      </c>
      <c r="Z337" s="38"/>
      <c r="AA337" s="38">
        <f t="shared" si="48"/>
        <v>0</v>
      </c>
      <c r="AB337" s="38">
        <f t="shared" si="53"/>
        <v>2</v>
      </c>
      <c r="AC337" s="38"/>
    </row>
    <row r="338" spans="1:29" s="31" customFormat="1" ht="15" customHeight="1" outlineLevel="2" x14ac:dyDescent="0.35">
      <c r="A338" s="38">
        <f t="shared" si="44"/>
        <v>322</v>
      </c>
      <c r="B338" s="38"/>
      <c r="C338" s="38"/>
      <c r="D338" s="38" t="s">
        <v>3832</v>
      </c>
      <c r="E338" s="200" t="s">
        <v>3137</v>
      </c>
      <c r="F338" s="200"/>
      <c r="G338" s="200"/>
      <c r="H338" s="38"/>
      <c r="I338" s="38"/>
      <c r="J338" s="38"/>
      <c r="K338" s="40"/>
      <c r="L338" s="40"/>
      <c r="M338" s="40">
        <v>0.05</v>
      </c>
      <c r="N338" s="40"/>
      <c r="O338" s="40"/>
      <c r="P338" s="42"/>
      <c r="Q338" s="42"/>
      <c r="R338" s="42">
        <f>($P$250*M338)</f>
        <v>7.0200000000000005</v>
      </c>
      <c r="S338" s="42"/>
      <c r="T338" s="44"/>
      <c r="U338" s="44"/>
      <c r="V338" s="44"/>
      <c r="W338" s="44"/>
      <c r="X338" s="38">
        <f t="shared" si="47"/>
        <v>1.1700000000000002</v>
      </c>
      <c r="Y338" s="38">
        <f t="shared" si="52"/>
        <v>1.2000000000000002</v>
      </c>
      <c r="Z338" s="38"/>
      <c r="AA338" s="38">
        <f t="shared" si="48"/>
        <v>0</v>
      </c>
      <c r="AB338" s="38">
        <f t="shared" si="53"/>
        <v>2</v>
      </c>
      <c r="AC338" s="38"/>
    </row>
    <row r="339" spans="1:29" s="31" customFormat="1" ht="15" customHeight="1" outlineLevel="3" x14ac:dyDescent="0.35">
      <c r="A339" s="38">
        <f t="shared" si="44"/>
        <v>323</v>
      </c>
      <c r="B339" s="38"/>
      <c r="C339" s="38"/>
      <c r="D339" s="38"/>
      <c r="E339" s="38" t="s">
        <v>3833</v>
      </c>
      <c r="F339" s="200" t="s">
        <v>3472</v>
      </c>
      <c r="G339" s="200"/>
      <c r="H339" s="38"/>
      <c r="I339" s="38"/>
      <c r="J339" s="38"/>
      <c r="K339" s="40"/>
      <c r="L339" s="40"/>
      <c r="M339" s="40"/>
      <c r="N339" s="40"/>
      <c r="O339" s="40"/>
      <c r="P339" s="42"/>
      <c r="Q339" s="42"/>
      <c r="R339" s="42"/>
      <c r="S339" s="42"/>
      <c r="T339" s="44"/>
      <c r="U339" s="44"/>
      <c r="V339" s="44"/>
      <c r="W339" s="44"/>
      <c r="X339" s="38" t="e">
        <f t="shared" si="47"/>
        <v>#VALUE!</v>
      </c>
      <c r="Y339" s="38" t="e">
        <f t="shared" si="52"/>
        <v>#VALUE!</v>
      </c>
      <c r="Z339" s="38"/>
      <c r="AA339" s="38">
        <f t="shared" si="48"/>
        <v>0</v>
      </c>
      <c r="AB339" s="38" t="e">
        <f t="shared" si="53"/>
        <v>#VALUE!</v>
      </c>
      <c r="AC339" s="38"/>
    </row>
    <row r="340" spans="1:29" s="31" customFormat="1" ht="15" customHeight="1" outlineLevel="3" x14ac:dyDescent="0.35">
      <c r="A340" s="38">
        <f t="shared" si="44"/>
        <v>324</v>
      </c>
      <c r="B340" s="38"/>
      <c r="C340" s="38"/>
      <c r="D340" s="38"/>
      <c r="E340" s="38" t="s">
        <v>3834</v>
      </c>
      <c r="F340" s="200" t="s">
        <v>3354</v>
      </c>
      <c r="G340" s="200"/>
      <c r="H340" s="38"/>
      <c r="I340" s="38"/>
      <c r="J340" s="38"/>
      <c r="K340" s="40"/>
      <c r="L340" s="40"/>
      <c r="M340" s="40"/>
      <c r="N340" s="40"/>
      <c r="O340" s="40"/>
      <c r="P340" s="42"/>
      <c r="Q340" s="42"/>
      <c r="R340" s="42"/>
      <c r="S340" s="42"/>
      <c r="T340" s="44"/>
      <c r="U340" s="44"/>
      <c r="V340" s="44"/>
      <c r="W340" s="44"/>
      <c r="X340" s="38" t="e">
        <f t="shared" si="47"/>
        <v>#VALUE!</v>
      </c>
      <c r="Y340" s="38" t="e">
        <f t="shared" si="52"/>
        <v>#VALUE!</v>
      </c>
      <c r="Z340" s="38"/>
      <c r="AA340" s="38">
        <f t="shared" si="48"/>
        <v>0</v>
      </c>
      <c r="AB340" s="38" t="e">
        <f t="shared" si="53"/>
        <v>#VALUE!</v>
      </c>
      <c r="AC340" s="38"/>
    </row>
    <row r="341" spans="1:29" s="31" customFormat="1" ht="15" customHeight="1" outlineLevel="3" x14ac:dyDescent="0.35">
      <c r="A341" s="38">
        <f t="shared" si="44"/>
        <v>325</v>
      </c>
      <c r="B341" s="38"/>
      <c r="C341" s="38"/>
      <c r="D341" s="38"/>
      <c r="E341" s="38" t="s">
        <v>3835</v>
      </c>
      <c r="F341" s="200" t="s">
        <v>3355</v>
      </c>
      <c r="G341" s="200"/>
      <c r="H341" s="38"/>
      <c r="I341" s="38"/>
      <c r="J341" s="38"/>
      <c r="K341" s="40"/>
      <c r="L341" s="40"/>
      <c r="M341" s="40"/>
      <c r="N341" s="40"/>
      <c r="O341" s="40"/>
      <c r="P341" s="42"/>
      <c r="Q341" s="42"/>
      <c r="R341" s="42"/>
      <c r="S341" s="42"/>
      <c r="T341" s="44"/>
      <c r="U341" s="44"/>
      <c r="V341" s="44"/>
      <c r="W341" s="44"/>
      <c r="X341" s="38" t="e">
        <f t="shared" si="47"/>
        <v>#VALUE!</v>
      </c>
      <c r="Y341" s="38" t="e">
        <f t="shared" si="52"/>
        <v>#VALUE!</v>
      </c>
      <c r="Z341" s="38"/>
      <c r="AA341" s="38">
        <f t="shared" si="48"/>
        <v>0</v>
      </c>
      <c r="AB341" s="38" t="e">
        <f t="shared" si="53"/>
        <v>#VALUE!</v>
      </c>
      <c r="AC341" s="38"/>
    </row>
    <row r="342" spans="1:29" s="31" customFormat="1" ht="15" customHeight="1" outlineLevel="3" x14ac:dyDescent="0.35">
      <c r="A342" s="38">
        <f t="shared" ref="A342:A405" si="54">A341+1</f>
        <v>326</v>
      </c>
      <c r="B342" s="38"/>
      <c r="C342" s="38"/>
      <c r="D342" s="38"/>
      <c r="E342" s="38" t="s">
        <v>3835</v>
      </c>
      <c r="F342" s="200" t="s">
        <v>3356</v>
      </c>
      <c r="G342" s="200"/>
      <c r="H342" s="38"/>
      <c r="I342" s="38"/>
      <c r="J342" s="38"/>
      <c r="K342" s="40"/>
      <c r="L342" s="40"/>
      <c r="M342" s="40"/>
      <c r="N342" s="40"/>
      <c r="O342" s="40"/>
      <c r="P342" s="42"/>
      <c r="Q342" s="42"/>
      <c r="R342" s="42"/>
      <c r="S342" s="42"/>
      <c r="T342" s="44"/>
      <c r="U342" s="44"/>
      <c r="V342" s="44"/>
      <c r="W342" s="44"/>
      <c r="X342" s="38" t="e">
        <f t="shared" si="47"/>
        <v>#VALUE!</v>
      </c>
      <c r="Y342" s="38" t="e">
        <f t="shared" si="52"/>
        <v>#VALUE!</v>
      </c>
      <c r="Z342" s="38"/>
      <c r="AA342" s="38">
        <f t="shared" si="48"/>
        <v>0</v>
      </c>
      <c r="AB342" s="38" t="e">
        <f t="shared" si="53"/>
        <v>#VALUE!</v>
      </c>
      <c r="AC342" s="38"/>
    </row>
    <row r="343" spans="1:29" s="31" customFormat="1" ht="15" customHeight="1" outlineLevel="3" x14ac:dyDescent="0.35">
      <c r="A343" s="38">
        <f t="shared" si="54"/>
        <v>327</v>
      </c>
      <c r="B343" s="38"/>
      <c r="C343" s="38"/>
      <c r="D343" s="38"/>
      <c r="E343" s="38" t="s">
        <v>3835</v>
      </c>
      <c r="F343" s="200" t="s">
        <v>3467</v>
      </c>
      <c r="G343" s="200"/>
      <c r="H343" s="38"/>
      <c r="I343" s="38"/>
      <c r="J343" s="38"/>
      <c r="K343" s="40"/>
      <c r="L343" s="40"/>
      <c r="M343" s="40"/>
      <c r="N343" s="40"/>
      <c r="O343" s="40"/>
      <c r="P343" s="42"/>
      <c r="Q343" s="42"/>
      <c r="R343" s="42"/>
      <c r="S343" s="42"/>
      <c r="T343" s="44"/>
      <c r="U343" s="44"/>
      <c r="V343" s="44"/>
      <c r="W343" s="44"/>
      <c r="X343" s="38" t="e">
        <f t="shared" si="47"/>
        <v>#VALUE!</v>
      </c>
      <c r="Y343" s="38" t="e">
        <f t="shared" si="52"/>
        <v>#VALUE!</v>
      </c>
      <c r="Z343" s="38"/>
      <c r="AA343" s="38">
        <f t="shared" si="48"/>
        <v>0</v>
      </c>
      <c r="AB343" s="38" t="e">
        <f t="shared" si="53"/>
        <v>#VALUE!</v>
      </c>
      <c r="AC343" s="38"/>
    </row>
    <row r="344" spans="1:29" s="31" customFormat="1" ht="15" customHeight="1" outlineLevel="3" x14ac:dyDescent="0.35">
      <c r="A344" s="38">
        <f t="shared" si="54"/>
        <v>328</v>
      </c>
      <c r="B344" s="38"/>
      <c r="C344" s="38"/>
      <c r="D344" s="38"/>
      <c r="E344" s="38" t="s">
        <v>3836</v>
      </c>
      <c r="F344" s="200" t="s">
        <v>3358</v>
      </c>
      <c r="G344" s="200"/>
      <c r="H344" s="38"/>
      <c r="I344" s="38"/>
      <c r="J344" s="38"/>
      <c r="K344" s="40"/>
      <c r="L344" s="40"/>
      <c r="M344" s="40"/>
      <c r="N344" s="40"/>
      <c r="O344" s="40"/>
      <c r="P344" s="42"/>
      <c r="Q344" s="42"/>
      <c r="R344" s="42"/>
      <c r="S344" s="42"/>
      <c r="T344" s="44"/>
      <c r="U344" s="44"/>
      <c r="V344" s="44"/>
      <c r="W344" s="44"/>
      <c r="X344" s="38" t="e">
        <f t="shared" si="47"/>
        <v>#VALUE!</v>
      </c>
      <c r="Y344" s="38" t="e">
        <f t="shared" si="52"/>
        <v>#VALUE!</v>
      </c>
      <c r="Z344" s="38"/>
      <c r="AA344" s="38">
        <f t="shared" si="48"/>
        <v>0</v>
      </c>
      <c r="AB344" s="38" t="e">
        <f t="shared" si="53"/>
        <v>#VALUE!</v>
      </c>
      <c r="AC344" s="38"/>
    </row>
    <row r="345" spans="1:29" s="31" customFormat="1" ht="15" customHeight="1" outlineLevel="3" x14ac:dyDescent="0.35">
      <c r="A345" s="38">
        <f t="shared" si="54"/>
        <v>329</v>
      </c>
      <c r="B345" s="38"/>
      <c r="C345" s="38"/>
      <c r="D345" s="38"/>
      <c r="E345" s="38" t="s">
        <v>3837</v>
      </c>
      <c r="F345" s="200" t="s">
        <v>3359</v>
      </c>
      <c r="G345" s="200"/>
      <c r="H345" s="38"/>
      <c r="I345" s="38"/>
      <c r="J345" s="38"/>
      <c r="K345" s="40"/>
      <c r="L345" s="40"/>
      <c r="M345" s="40"/>
      <c r="N345" s="40"/>
      <c r="O345" s="40"/>
      <c r="P345" s="42"/>
      <c r="Q345" s="42"/>
      <c r="R345" s="42"/>
      <c r="S345" s="42"/>
      <c r="T345" s="44"/>
      <c r="U345" s="44"/>
      <c r="V345" s="44"/>
      <c r="W345" s="44"/>
      <c r="X345" s="38" t="e">
        <f t="shared" si="47"/>
        <v>#VALUE!</v>
      </c>
      <c r="Y345" s="38" t="e">
        <f t="shared" si="52"/>
        <v>#VALUE!</v>
      </c>
      <c r="Z345" s="38"/>
      <c r="AA345" s="38">
        <f t="shared" si="48"/>
        <v>0</v>
      </c>
      <c r="AB345" s="38" t="e">
        <f t="shared" si="53"/>
        <v>#VALUE!</v>
      </c>
      <c r="AC345" s="38"/>
    </row>
    <row r="346" spans="1:29" s="31" customFormat="1" ht="15" customHeight="1" outlineLevel="3" x14ac:dyDescent="0.35">
      <c r="A346" s="38">
        <f t="shared" si="54"/>
        <v>330</v>
      </c>
      <c r="B346" s="38"/>
      <c r="C346" s="38"/>
      <c r="D346" s="38"/>
      <c r="E346" s="38" t="s">
        <v>3838</v>
      </c>
      <c r="F346" s="200" t="s">
        <v>3468</v>
      </c>
      <c r="G346" s="200"/>
      <c r="H346" s="38"/>
      <c r="I346" s="38"/>
      <c r="J346" s="38"/>
      <c r="K346" s="40"/>
      <c r="L346" s="40"/>
      <c r="M346" s="40"/>
      <c r="N346" s="40"/>
      <c r="O346" s="40"/>
      <c r="P346" s="42"/>
      <c r="Q346" s="42"/>
      <c r="R346" s="42"/>
      <c r="S346" s="42"/>
      <c r="T346" s="44"/>
      <c r="U346" s="44"/>
      <c r="V346" s="44"/>
      <c r="W346" s="44"/>
      <c r="X346" s="38" t="e">
        <f t="shared" si="47"/>
        <v>#VALUE!</v>
      </c>
      <c r="Y346" s="38" t="e">
        <f t="shared" si="52"/>
        <v>#VALUE!</v>
      </c>
      <c r="Z346" s="38"/>
      <c r="AA346" s="38">
        <f t="shared" si="48"/>
        <v>0</v>
      </c>
      <c r="AB346" s="38" t="e">
        <f t="shared" si="53"/>
        <v>#VALUE!</v>
      </c>
      <c r="AC346" s="38"/>
    </row>
    <row r="347" spans="1:29" s="31" customFormat="1" ht="15" customHeight="1" outlineLevel="2" x14ac:dyDescent="0.35">
      <c r="A347" s="38">
        <f t="shared" si="54"/>
        <v>331</v>
      </c>
      <c r="B347" s="38"/>
      <c r="C347" s="38"/>
      <c r="D347" s="38" t="s">
        <v>3839</v>
      </c>
      <c r="E347" s="200" t="s">
        <v>3486</v>
      </c>
      <c r="F347" s="200"/>
      <c r="G347" s="200"/>
      <c r="H347" s="38"/>
      <c r="I347" s="38" t="s">
        <v>1163</v>
      </c>
      <c r="J347" s="38"/>
      <c r="K347" s="40"/>
      <c r="L347" s="40"/>
      <c r="M347" s="40">
        <v>0.03</v>
      </c>
      <c r="N347" s="40"/>
      <c r="O347" s="40"/>
      <c r="P347" s="42"/>
      <c r="Q347" s="42"/>
      <c r="R347" s="42">
        <f>($P$250*M347)</f>
        <v>4.2119999999999997</v>
      </c>
      <c r="S347" s="42"/>
      <c r="T347" s="44"/>
      <c r="U347" s="44"/>
      <c r="V347" s="44"/>
      <c r="W347" s="44"/>
      <c r="X347" s="38">
        <f t="shared" si="47"/>
        <v>0.70199999999999996</v>
      </c>
      <c r="Y347" s="38">
        <f t="shared" si="52"/>
        <v>0.79999999999999993</v>
      </c>
      <c r="Z347" s="38"/>
      <c r="AA347" s="38">
        <f t="shared" si="48"/>
        <v>0</v>
      </c>
      <c r="AB347" s="38">
        <f t="shared" si="53"/>
        <v>0</v>
      </c>
      <c r="AC347" s="38"/>
    </row>
    <row r="348" spans="1:29" s="31" customFormat="1" ht="15" customHeight="1" outlineLevel="2" x14ac:dyDescent="0.35">
      <c r="A348" s="38">
        <f t="shared" si="54"/>
        <v>332</v>
      </c>
      <c r="B348" s="38"/>
      <c r="C348" s="38"/>
      <c r="D348" s="38" t="s">
        <v>3840</v>
      </c>
      <c r="E348" s="200" t="s">
        <v>3487</v>
      </c>
      <c r="F348" s="200"/>
      <c r="G348" s="200"/>
      <c r="H348" s="38"/>
      <c r="I348" s="38" t="s">
        <v>1165</v>
      </c>
      <c r="J348" s="38"/>
      <c r="K348" s="40"/>
      <c r="L348" s="40"/>
      <c r="M348" s="40">
        <v>0.01</v>
      </c>
      <c r="N348" s="40"/>
      <c r="O348" s="40"/>
      <c r="P348" s="42"/>
      <c r="Q348" s="42"/>
      <c r="R348" s="42">
        <f>($P$250*M348)</f>
        <v>1.4040000000000001</v>
      </c>
      <c r="S348" s="42"/>
      <c r="T348" s="44"/>
      <c r="U348" s="44"/>
      <c r="V348" s="44"/>
      <c r="W348" s="44"/>
      <c r="X348" s="38">
        <f t="shared" si="47"/>
        <v>0.23400000000000001</v>
      </c>
      <c r="Y348" s="38">
        <f t="shared" si="52"/>
        <v>0.30000000000000004</v>
      </c>
      <c r="Z348" s="38"/>
      <c r="AA348" s="38">
        <f t="shared" si="48"/>
        <v>0</v>
      </c>
      <c r="AB348" s="38">
        <f t="shared" si="53"/>
        <v>0</v>
      </c>
      <c r="AC348" s="38"/>
    </row>
    <row r="349" spans="1:29" s="31" customFormat="1" ht="15" customHeight="1" outlineLevel="1" x14ac:dyDescent="0.35">
      <c r="A349" s="38">
        <f t="shared" si="54"/>
        <v>333</v>
      </c>
      <c r="B349" s="38"/>
      <c r="C349" s="38" t="s">
        <v>266</v>
      </c>
      <c r="D349" s="200" t="s">
        <v>3561</v>
      </c>
      <c r="E349" s="200"/>
      <c r="F349" s="200"/>
      <c r="G349" s="200"/>
      <c r="H349" s="38"/>
      <c r="I349" s="38"/>
      <c r="J349" s="38"/>
      <c r="K349" s="40"/>
      <c r="L349" s="40">
        <v>0.05</v>
      </c>
      <c r="M349" s="40"/>
      <c r="N349" s="40"/>
      <c r="O349" s="40"/>
      <c r="P349" s="42"/>
      <c r="Q349" s="42">
        <f>($P$250*L349)</f>
        <v>7.0200000000000005</v>
      </c>
      <c r="R349" s="42"/>
      <c r="S349" s="42"/>
      <c r="T349" s="44"/>
      <c r="U349" s="44"/>
      <c r="V349" s="44"/>
      <c r="W349" s="44"/>
      <c r="X349" s="38">
        <f t="shared" si="47"/>
        <v>1.1700000000000002</v>
      </c>
      <c r="Y349" s="38">
        <f t="shared" si="52"/>
        <v>1.2000000000000002</v>
      </c>
      <c r="Z349" s="38">
        <v>51</v>
      </c>
      <c r="AA349" s="38">
        <f t="shared" si="48"/>
        <v>18</v>
      </c>
      <c r="AB349" s="38" t="e">
        <f>#REF!</f>
        <v>#REF!</v>
      </c>
      <c r="AC349" s="38"/>
    </row>
    <row r="350" spans="1:29" s="31" customFormat="1" ht="15" customHeight="1" outlineLevel="2" x14ac:dyDescent="0.35">
      <c r="A350" s="38">
        <f t="shared" si="54"/>
        <v>334</v>
      </c>
      <c r="B350" s="38"/>
      <c r="C350" s="38"/>
      <c r="D350" s="38" t="s">
        <v>1560</v>
      </c>
      <c r="E350" s="200" t="s">
        <v>3495</v>
      </c>
      <c r="F350" s="200"/>
      <c r="G350" s="200"/>
      <c r="H350" s="38"/>
      <c r="I350" s="38" t="s">
        <v>1171</v>
      </c>
      <c r="J350" s="38"/>
      <c r="K350" s="40"/>
      <c r="L350" s="40"/>
      <c r="M350" s="40"/>
      <c r="N350" s="40"/>
      <c r="O350" s="40"/>
      <c r="P350" s="42"/>
      <c r="Q350" s="42"/>
      <c r="R350" s="42"/>
      <c r="S350" s="42"/>
      <c r="T350" s="44"/>
      <c r="U350" s="44"/>
      <c r="V350" s="44"/>
      <c r="W350" s="44"/>
      <c r="X350" s="38" t="e">
        <f t="shared" si="47"/>
        <v>#VALUE!</v>
      </c>
      <c r="Y350" s="38" t="e">
        <f t="shared" si="52"/>
        <v>#VALUE!</v>
      </c>
      <c r="Z350" s="38"/>
      <c r="AA350" s="38">
        <f t="shared" si="48"/>
        <v>0</v>
      </c>
      <c r="AB350" s="38" t="e">
        <f>#REF!</f>
        <v>#REF!</v>
      </c>
      <c r="AC350" s="38"/>
    </row>
    <row r="351" spans="1:29" s="31" customFormat="1" ht="15" customHeight="1" outlineLevel="1" x14ac:dyDescent="0.35">
      <c r="A351" s="38">
        <f t="shared" si="54"/>
        <v>335</v>
      </c>
      <c r="B351" s="38"/>
      <c r="C351" s="38" t="s">
        <v>268</v>
      </c>
      <c r="D351" s="200" t="s">
        <v>3562</v>
      </c>
      <c r="E351" s="200"/>
      <c r="F351" s="200"/>
      <c r="G351" s="200"/>
      <c r="H351" s="38"/>
      <c r="I351" s="38"/>
      <c r="J351" s="38"/>
      <c r="K351" s="40"/>
      <c r="L351" s="40"/>
      <c r="M351" s="40"/>
      <c r="N351" s="40"/>
      <c r="O351" s="40"/>
      <c r="P351" s="42"/>
      <c r="Q351" s="42"/>
      <c r="R351" s="42"/>
      <c r="S351" s="42"/>
      <c r="T351" s="44"/>
      <c r="U351" s="44"/>
      <c r="V351" s="44"/>
      <c r="W351" s="44"/>
      <c r="X351" s="38" t="e">
        <f t="shared" si="47"/>
        <v>#VALUE!</v>
      </c>
      <c r="Y351" s="38" t="e">
        <f t="shared" si="52"/>
        <v>#VALUE!</v>
      </c>
      <c r="Z351" s="38"/>
      <c r="AA351" s="38">
        <f t="shared" si="48"/>
        <v>0</v>
      </c>
      <c r="AB351" s="38">
        <f>AB260</f>
        <v>0</v>
      </c>
      <c r="AC351" s="38"/>
    </row>
    <row r="352" spans="1:29" s="31" customFormat="1" ht="15" customHeight="1" outlineLevel="1" x14ac:dyDescent="0.35">
      <c r="A352" s="38">
        <f t="shared" si="54"/>
        <v>336</v>
      </c>
      <c r="B352" s="38"/>
      <c r="C352" s="38" t="s">
        <v>342</v>
      </c>
      <c r="D352" s="200" t="s">
        <v>3559</v>
      </c>
      <c r="E352" s="200"/>
      <c r="F352" s="200"/>
      <c r="G352" s="200"/>
      <c r="H352" s="38"/>
      <c r="I352" s="38"/>
      <c r="J352" s="38"/>
      <c r="K352" s="40"/>
      <c r="L352" s="40">
        <v>0.04</v>
      </c>
      <c r="M352" s="40"/>
      <c r="N352" s="40"/>
      <c r="O352" s="40"/>
      <c r="P352" s="42"/>
      <c r="Q352" s="42">
        <f>($P$250*L352)</f>
        <v>5.6160000000000005</v>
      </c>
      <c r="R352" s="42"/>
      <c r="S352" s="42"/>
      <c r="T352" s="44"/>
      <c r="U352" s="44"/>
      <c r="V352" s="44"/>
      <c r="W352" s="44"/>
      <c r="X352" s="38">
        <f t="shared" si="47"/>
        <v>0.93600000000000005</v>
      </c>
      <c r="Y352" s="38">
        <f t="shared" si="52"/>
        <v>1</v>
      </c>
      <c r="Z352" s="38">
        <v>51</v>
      </c>
      <c r="AA352" s="38">
        <f t="shared" si="48"/>
        <v>18</v>
      </c>
      <c r="AB352" s="38">
        <f>AB285</f>
        <v>2</v>
      </c>
      <c r="AC352" s="38"/>
    </row>
    <row r="353" spans="1:29" s="31" customFormat="1" ht="15" customHeight="1" outlineLevel="2" x14ac:dyDescent="0.35">
      <c r="A353" s="38">
        <f t="shared" si="54"/>
        <v>337</v>
      </c>
      <c r="B353" s="38"/>
      <c r="C353" s="38"/>
      <c r="D353" s="38" t="s">
        <v>344</v>
      </c>
      <c r="E353" s="200" t="s">
        <v>3585</v>
      </c>
      <c r="F353" s="200"/>
      <c r="G353" s="200"/>
      <c r="H353" s="38"/>
      <c r="I353" s="38" t="s">
        <v>1133</v>
      </c>
      <c r="J353" s="38"/>
      <c r="K353" s="40"/>
      <c r="L353" s="40"/>
      <c r="M353" s="40"/>
      <c r="N353" s="40"/>
      <c r="O353" s="40"/>
      <c r="P353" s="42"/>
      <c r="Q353" s="42"/>
      <c r="R353" s="42"/>
      <c r="S353" s="42"/>
      <c r="T353" s="44"/>
      <c r="U353" s="44"/>
      <c r="V353" s="44"/>
      <c r="W353" s="44"/>
      <c r="X353" s="38" t="e">
        <f t="shared" si="47"/>
        <v>#VALUE!</v>
      </c>
      <c r="Y353" s="38" t="e">
        <f t="shared" si="52"/>
        <v>#VALUE!</v>
      </c>
      <c r="Z353" s="38"/>
      <c r="AA353" s="38">
        <f t="shared" si="48"/>
        <v>0</v>
      </c>
      <c r="AB353" s="38">
        <f>AB286</f>
        <v>2</v>
      </c>
      <c r="AC353" s="38"/>
    </row>
    <row r="354" spans="1:29" s="31" customFormat="1" ht="15" customHeight="1" outlineLevel="2" x14ac:dyDescent="0.35">
      <c r="A354" s="38">
        <f t="shared" si="54"/>
        <v>338</v>
      </c>
      <c r="B354" s="38"/>
      <c r="C354" s="38"/>
      <c r="D354" s="38" t="s">
        <v>346</v>
      </c>
      <c r="E354" s="200" t="s">
        <v>3498</v>
      </c>
      <c r="F354" s="200"/>
      <c r="G354" s="200"/>
      <c r="H354" s="38"/>
      <c r="I354" s="38"/>
      <c r="J354" s="38"/>
      <c r="K354" s="40"/>
      <c r="L354" s="40"/>
      <c r="M354" s="40"/>
      <c r="N354" s="40"/>
      <c r="O354" s="40"/>
      <c r="P354" s="42"/>
      <c r="Q354" s="42"/>
      <c r="R354" s="42"/>
      <c r="S354" s="42"/>
      <c r="T354" s="44"/>
      <c r="U354" s="44"/>
      <c r="V354" s="44"/>
      <c r="W354" s="44"/>
      <c r="X354" s="38" t="e">
        <f t="shared" si="47"/>
        <v>#VALUE!</v>
      </c>
      <c r="Y354" s="38" t="e">
        <f t="shared" si="52"/>
        <v>#VALUE!</v>
      </c>
      <c r="Z354" s="38"/>
      <c r="AA354" s="38">
        <f t="shared" si="48"/>
        <v>0</v>
      </c>
      <c r="AB354" s="38">
        <f>AB287</f>
        <v>2</v>
      </c>
      <c r="AC354" s="38"/>
    </row>
    <row r="355" spans="1:29" s="31" customFormat="1" ht="15" customHeight="1" outlineLevel="3" x14ac:dyDescent="0.35">
      <c r="A355" s="38">
        <f t="shared" si="54"/>
        <v>339</v>
      </c>
      <c r="B355" s="38"/>
      <c r="C355" s="38"/>
      <c r="D355" s="38"/>
      <c r="E355" s="38">
        <v>1</v>
      </c>
      <c r="F355" s="200" t="s">
        <v>3599</v>
      </c>
      <c r="G355" s="200"/>
      <c r="H355" s="38"/>
      <c r="I355" s="38"/>
      <c r="J355" s="38"/>
      <c r="K355" s="40"/>
      <c r="L355" s="40"/>
      <c r="M355" s="40"/>
      <c r="N355" s="40"/>
      <c r="O355" s="40"/>
      <c r="P355" s="42"/>
      <c r="Q355" s="42"/>
      <c r="R355" s="42"/>
      <c r="S355" s="42"/>
      <c r="T355" s="44"/>
      <c r="U355" s="44"/>
      <c r="V355" s="44"/>
      <c r="W355" s="44"/>
      <c r="X355" s="38"/>
      <c r="Y355" s="38"/>
      <c r="Z355" s="38"/>
      <c r="AA355" s="38"/>
      <c r="AB355" s="38"/>
      <c r="AC355" s="38"/>
    </row>
    <row r="356" spans="1:29" s="31" customFormat="1" ht="15" customHeight="1" outlineLevel="3" x14ac:dyDescent="0.35">
      <c r="A356" s="38">
        <f t="shared" si="54"/>
        <v>340</v>
      </c>
      <c r="B356" s="38"/>
      <c r="C356" s="38"/>
      <c r="D356" s="38"/>
      <c r="E356" s="38">
        <v>2</v>
      </c>
      <c r="F356" s="200" t="s">
        <v>3602</v>
      </c>
      <c r="G356" s="200"/>
      <c r="H356" s="38"/>
      <c r="I356" s="38"/>
      <c r="J356" s="38"/>
      <c r="K356" s="40"/>
      <c r="L356" s="40"/>
      <c r="M356" s="40"/>
      <c r="N356" s="40"/>
      <c r="O356" s="40"/>
      <c r="P356" s="42"/>
      <c r="Q356" s="42"/>
      <c r="R356" s="42"/>
      <c r="S356" s="42"/>
      <c r="T356" s="44"/>
      <c r="U356" s="44"/>
      <c r="V356" s="44"/>
      <c r="W356" s="44"/>
      <c r="X356" s="38"/>
      <c r="Y356" s="38"/>
      <c r="Z356" s="38"/>
      <c r="AA356" s="38"/>
      <c r="AB356" s="38"/>
      <c r="AC356" s="38"/>
    </row>
    <row r="357" spans="1:29" s="31" customFormat="1" ht="15" customHeight="1" outlineLevel="3" x14ac:dyDescent="0.35">
      <c r="A357" s="38">
        <f t="shared" si="54"/>
        <v>341</v>
      </c>
      <c r="B357" s="38"/>
      <c r="C357" s="38"/>
      <c r="D357" s="38"/>
      <c r="E357" s="38">
        <v>3</v>
      </c>
      <c r="F357" s="200" t="s">
        <v>4022</v>
      </c>
      <c r="G357" s="200"/>
      <c r="H357" s="38"/>
      <c r="I357" s="38"/>
      <c r="J357" s="38"/>
      <c r="K357" s="40"/>
      <c r="L357" s="40"/>
      <c r="M357" s="40"/>
      <c r="N357" s="40"/>
      <c r="O357" s="40"/>
      <c r="P357" s="42"/>
      <c r="Q357" s="42"/>
      <c r="R357" s="42"/>
      <c r="S357" s="42"/>
      <c r="T357" s="44"/>
      <c r="U357" s="44"/>
      <c r="V357" s="44"/>
      <c r="W357" s="44"/>
      <c r="X357" s="38"/>
      <c r="Y357" s="38"/>
      <c r="Z357" s="38"/>
      <c r="AA357" s="38"/>
      <c r="AB357" s="38"/>
      <c r="AC357" s="38"/>
    </row>
    <row r="358" spans="1:29" s="31" customFormat="1" ht="15" customHeight="1" outlineLevel="3" x14ac:dyDescent="0.35">
      <c r="A358" s="38">
        <f t="shared" si="54"/>
        <v>342</v>
      </c>
      <c r="B358" s="38"/>
      <c r="C358" s="38"/>
      <c r="D358" s="38"/>
      <c r="E358" s="38">
        <v>4</v>
      </c>
      <c r="F358" s="200" t="s">
        <v>4023</v>
      </c>
      <c r="G358" s="200"/>
      <c r="H358" s="38"/>
      <c r="I358" s="38"/>
      <c r="J358" s="38"/>
      <c r="K358" s="40"/>
      <c r="L358" s="40"/>
      <c r="M358" s="40"/>
      <c r="N358" s="40"/>
      <c r="O358" s="40"/>
      <c r="P358" s="42"/>
      <c r="Q358" s="42"/>
      <c r="R358" s="42"/>
      <c r="S358" s="42"/>
      <c r="T358" s="44"/>
      <c r="U358" s="44"/>
      <c r="V358" s="44"/>
      <c r="W358" s="44"/>
      <c r="X358" s="38"/>
      <c r="Y358" s="38"/>
      <c r="Z358" s="38"/>
      <c r="AA358" s="38"/>
      <c r="AB358" s="38"/>
      <c r="AC358" s="38"/>
    </row>
    <row r="359" spans="1:29" s="31" customFormat="1" ht="15" customHeight="1" outlineLevel="3" x14ac:dyDescent="0.35">
      <c r="A359" s="38">
        <f t="shared" si="54"/>
        <v>343</v>
      </c>
      <c r="B359" s="38"/>
      <c r="C359" s="38"/>
      <c r="D359" s="38"/>
      <c r="E359" s="38">
        <v>5</v>
      </c>
      <c r="F359" s="200" t="s">
        <v>4024</v>
      </c>
      <c r="G359" s="200"/>
      <c r="H359" s="38"/>
      <c r="I359" s="38"/>
      <c r="J359" s="38"/>
      <c r="K359" s="40"/>
      <c r="L359" s="40"/>
      <c r="M359" s="40"/>
      <c r="N359" s="40"/>
      <c r="O359" s="40"/>
      <c r="P359" s="42"/>
      <c r="Q359" s="42"/>
      <c r="R359" s="42"/>
      <c r="S359" s="42"/>
      <c r="T359" s="44"/>
      <c r="U359" s="44"/>
      <c r="V359" s="44"/>
      <c r="W359" s="44"/>
      <c r="X359" s="38"/>
      <c r="Y359" s="38"/>
      <c r="Z359" s="38"/>
      <c r="AA359" s="38"/>
      <c r="AB359" s="38"/>
      <c r="AC359" s="38"/>
    </row>
    <row r="360" spans="1:29" s="31" customFormat="1" ht="15" customHeight="1" outlineLevel="2" x14ac:dyDescent="0.35">
      <c r="A360" s="38">
        <f t="shared" si="54"/>
        <v>344</v>
      </c>
      <c r="B360" s="38"/>
      <c r="C360" s="38"/>
      <c r="D360" s="38" t="s">
        <v>348</v>
      </c>
      <c r="E360" s="200" t="s">
        <v>3499</v>
      </c>
      <c r="F360" s="200"/>
      <c r="G360" s="200"/>
      <c r="H360" s="38"/>
      <c r="I360" s="38" t="s">
        <v>1129</v>
      </c>
      <c r="J360" s="38"/>
      <c r="K360" s="40"/>
      <c r="L360" s="40"/>
      <c r="M360" s="40"/>
      <c r="N360" s="40"/>
      <c r="O360" s="40"/>
      <c r="P360" s="42"/>
      <c r="Q360" s="42"/>
      <c r="R360" s="42"/>
      <c r="S360" s="42"/>
      <c r="T360" s="44"/>
      <c r="U360" s="44"/>
      <c r="V360" s="44"/>
      <c r="W360" s="44"/>
      <c r="X360" s="38" t="e">
        <f>IF(ISBLANK(P360),IF(ISBLANK(Q360),IF(ISBLANK(R360),IF(ISBLANK(S360),"Error",S360),R360),Q360),P360)/6</f>
        <v>#VALUE!</v>
      </c>
      <c r="Y360" s="38" t="e">
        <f>ROUNDUP(X360,1)</f>
        <v>#VALUE!</v>
      </c>
      <c r="Z360" s="38"/>
      <c r="AA360" s="38">
        <f>IF(ISBLANK(Z360),,WORKDAY(VLOOKUP(Z360,$A$2:$AB$876,26),0))</f>
        <v>0</v>
      </c>
      <c r="AB360" s="38">
        <f>AB288</f>
        <v>0</v>
      </c>
      <c r="AC360" s="38"/>
    </row>
    <row r="361" spans="1:29" s="31" customFormat="1" ht="15" customHeight="1" outlineLevel="2" x14ac:dyDescent="0.35">
      <c r="A361" s="38">
        <f t="shared" si="54"/>
        <v>345</v>
      </c>
      <c r="B361" s="38"/>
      <c r="C361" s="38"/>
      <c r="D361" s="38" t="s">
        <v>350</v>
      </c>
      <c r="E361" s="200" t="s">
        <v>3342</v>
      </c>
      <c r="F361" s="200"/>
      <c r="G361" s="200"/>
      <c r="H361" s="38"/>
      <c r="I361" s="38" t="s">
        <v>1129</v>
      </c>
      <c r="J361" s="38"/>
      <c r="K361" s="40"/>
      <c r="L361" s="40"/>
      <c r="M361" s="40"/>
      <c r="N361" s="40"/>
      <c r="O361" s="40"/>
      <c r="P361" s="42"/>
      <c r="Q361" s="42"/>
      <c r="R361" s="42"/>
      <c r="S361" s="42"/>
      <c r="T361" s="44"/>
      <c r="U361" s="44"/>
      <c r="V361" s="44"/>
      <c r="W361" s="44"/>
      <c r="X361" s="38" t="e">
        <f>IF(ISBLANK(P361),IF(ISBLANK(Q361),IF(ISBLANK(R361),IF(ISBLANK(S361),"Error",S361),R361),Q361),P361)/6</f>
        <v>#VALUE!</v>
      </c>
      <c r="Y361" s="38" t="e">
        <f>ROUNDUP(X361,1)</f>
        <v>#VALUE!</v>
      </c>
      <c r="Z361" s="38"/>
      <c r="AA361" s="38">
        <f>IF(ISBLANK(Z361),,WORKDAY(VLOOKUP(Z361,$A$2:$AB$876,26),0))</f>
        <v>0</v>
      </c>
      <c r="AB361" s="38" t="e">
        <f>#REF!</f>
        <v>#REF!</v>
      </c>
      <c r="AC361" s="38"/>
    </row>
    <row r="362" spans="1:29" s="31" customFormat="1" ht="15" customHeight="1" outlineLevel="2" x14ac:dyDescent="0.35">
      <c r="A362" s="38">
        <f t="shared" si="54"/>
        <v>346</v>
      </c>
      <c r="B362" s="38"/>
      <c r="C362" s="38"/>
      <c r="D362" s="38" t="s">
        <v>352</v>
      </c>
      <c r="E362" s="200" t="s">
        <v>4025</v>
      </c>
      <c r="F362" s="200"/>
      <c r="G362" s="200"/>
      <c r="H362" s="38"/>
      <c r="I362" s="38" t="s">
        <v>1176</v>
      </c>
      <c r="J362" s="38"/>
      <c r="K362" s="40"/>
      <c r="L362" s="40"/>
      <c r="M362" s="40"/>
      <c r="N362" s="40"/>
      <c r="O362" s="40"/>
      <c r="P362" s="42"/>
      <c r="Q362" s="42"/>
      <c r="R362" s="42"/>
      <c r="S362" s="42"/>
      <c r="T362" s="44"/>
      <c r="U362" s="44"/>
      <c r="V362" s="44"/>
      <c r="W362" s="44"/>
      <c r="X362" s="38" t="e">
        <f>IF(ISBLANK(P362),IF(ISBLANK(Q362),IF(ISBLANK(R362),IF(ISBLANK(S362),"Error",S362),R362),Q362),P362)/6</f>
        <v>#VALUE!</v>
      </c>
      <c r="Y362" s="38" t="e">
        <f>ROUNDUP(X362,1)</f>
        <v>#VALUE!</v>
      </c>
      <c r="Z362" s="38"/>
      <c r="AA362" s="38">
        <f>IF(ISBLANK(Z362),,WORKDAY(VLOOKUP(Z362,$A$2:$AB$876,26),0))</f>
        <v>0</v>
      </c>
      <c r="AB362" s="38">
        <f>AB320</f>
        <v>0</v>
      </c>
      <c r="AC362" s="38"/>
    </row>
    <row r="363" spans="1:29" s="31" customFormat="1" ht="15" customHeight="1" outlineLevel="3" x14ac:dyDescent="0.35">
      <c r="A363" s="38">
        <f t="shared" si="54"/>
        <v>347</v>
      </c>
      <c r="B363" s="38"/>
      <c r="C363" s="38"/>
      <c r="D363" s="38"/>
      <c r="E363" s="38"/>
      <c r="F363" s="200" t="s">
        <v>4026</v>
      </c>
      <c r="G363" s="200"/>
      <c r="H363" s="38"/>
      <c r="I363" s="38"/>
      <c r="J363" s="38"/>
      <c r="K363" s="40"/>
      <c r="L363" s="40"/>
      <c r="M363" s="40"/>
      <c r="N363" s="40"/>
      <c r="O363" s="40"/>
      <c r="P363" s="42"/>
      <c r="Q363" s="42"/>
      <c r="R363" s="42"/>
      <c r="S363" s="42"/>
      <c r="T363" s="44"/>
      <c r="U363" s="44"/>
      <c r="V363" s="44"/>
      <c r="W363" s="44"/>
      <c r="X363" s="38"/>
      <c r="Y363" s="38"/>
      <c r="Z363" s="38"/>
      <c r="AA363" s="38"/>
      <c r="AB363" s="38"/>
      <c r="AC363" s="38"/>
    </row>
    <row r="364" spans="1:29" s="31" customFormat="1" ht="15" customHeight="1" outlineLevel="3" x14ac:dyDescent="0.35">
      <c r="A364" s="38">
        <f t="shared" si="54"/>
        <v>348</v>
      </c>
      <c r="B364" s="38"/>
      <c r="C364" s="38"/>
      <c r="D364" s="38"/>
      <c r="E364" s="38"/>
      <c r="F364" s="200" t="s">
        <v>4027</v>
      </c>
      <c r="G364" s="200"/>
      <c r="H364" s="38"/>
      <c r="I364" s="38"/>
      <c r="J364" s="38"/>
      <c r="K364" s="40"/>
      <c r="L364" s="40"/>
      <c r="M364" s="40"/>
      <c r="N364" s="40"/>
      <c r="O364" s="40"/>
      <c r="P364" s="42"/>
      <c r="Q364" s="42"/>
      <c r="R364" s="42"/>
      <c r="S364" s="42"/>
      <c r="T364" s="44"/>
      <c r="U364" s="44"/>
      <c r="V364" s="44"/>
      <c r="W364" s="44"/>
      <c r="X364" s="38"/>
      <c r="Y364" s="38"/>
      <c r="Z364" s="38"/>
      <c r="AA364" s="38"/>
      <c r="AB364" s="38"/>
      <c r="AC364" s="38"/>
    </row>
    <row r="365" spans="1:29" s="31" customFormat="1" ht="15" customHeight="1" outlineLevel="3" x14ac:dyDescent="0.35">
      <c r="A365" s="38">
        <f t="shared" si="54"/>
        <v>349</v>
      </c>
      <c r="B365" s="38"/>
      <c r="C365" s="38"/>
      <c r="D365" s="38"/>
      <c r="E365" s="38"/>
      <c r="F365" s="200" t="s">
        <v>4028</v>
      </c>
      <c r="G365" s="200"/>
      <c r="H365" s="38"/>
      <c r="I365" s="38"/>
      <c r="J365" s="38"/>
      <c r="K365" s="40"/>
      <c r="L365" s="40"/>
      <c r="M365" s="40"/>
      <c r="N365" s="40"/>
      <c r="O365" s="40"/>
      <c r="P365" s="42"/>
      <c r="Q365" s="42"/>
      <c r="R365" s="42"/>
      <c r="S365" s="42"/>
      <c r="T365" s="44"/>
      <c r="U365" s="44"/>
      <c r="V365" s="44"/>
      <c r="W365" s="44"/>
      <c r="X365" s="38"/>
      <c r="Y365" s="38"/>
      <c r="Z365" s="38"/>
      <c r="AA365" s="38"/>
      <c r="AB365" s="38"/>
      <c r="AC365" s="38"/>
    </row>
    <row r="366" spans="1:29" s="31" customFormat="1" ht="15" customHeight="1" outlineLevel="3" x14ac:dyDescent="0.35">
      <c r="A366" s="38">
        <f t="shared" si="54"/>
        <v>350</v>
      </c>
      <c r="B366" s="38"/>
      <c r="C366" s="38"/>
      <c r="D366" s="38"/>
      <c r="E366" s="38"/>
      <c r="F366" s="200" t="s">
        <v>4029</v>
      </c>
      <c r="G366" s="200"/>
      <c r="H366" s="38"/>
      <c r="I366" s="38"/>
      <c r="J366" s="38"/>
      <c r="K366" s="40"/>
      <c r="L366" s="40"/>
      <c r="M366" s="40"/>
      <c r="N366" s="40"/>
      <c r="O366" s="40"/>
      <c r="P366" s="42"/>
      <c r="Q366" s="42"/>
      <c r="R366" s="42"/>
      <c r="S366" s="42"/>
      <c r="T366" s="44"/>
      <c r="U366" s="44"/>
      <c r="V366" s="44"/>
      <c r="W366" s="44"/>
      <c r="X366" s="38"/>
      <c r="Y366" s="38"/>
      <c r="Z366" s="38"/>
      <c r="AA366" s="38"/>
      <c r="AB366" s="38"/>
      <c r="AC366" s="38"/>
    </row>
    <row r="367" spans="1:29" s="31" customFormat="1" ht="15" customHeight="1" outlineLevel="2" x14ac:dyDescent="0.35">
      <c r="A367" s="38">
        <f t="shared" si="54"/>
        <v>351</v>
      </c>
      <c r="B367" s="38"/>
      <c r="C367" s="38"/>
      <c r="D367" s="38" t="s">
        <v>354</v>
      </c>
      <c r="E367" s="200" t="s">
        <v>3343</v>
      </c>
      <c r="F367" s="200"/>
      <c r="G367" s="200"/>
      <c r="H367" s="38"/>
      <c r="I367" s="38" t="s">
        <v>1134</v>
      </c>
      <c r="J367" s="38"/>
      <c r="K367" s="40"/>
      <c r="L367" s="40"/>
      <c r="M367" s="40"/>
      <c r="N367" s="40"/>
      <c r="O367" s="40"/>
      <c r="P367" s="42"/>
      <c r="Q367" s="42"/>
      <c r="R367" s="42"/>
      <c r="S367" s="42"/>
      <c r="T367" s="44"/>
      <c r="U367" s="44"/>
      <c r="V367" s="44"/>
      <c r="W367" s="44"/>
      <c r="X367" s="38" t="e">
        <f t="shared" ref="X367:X404" si="55">IF(ISBLANK(P367),IF(ISBLANK(Q367),IF(ISBLANK(R367),IF(ISBLANK(S367),"Error",S367),R367),Q367),P367)/6</f>
        <v>#VALUE!</v>
      </c>
      <c r="Y367" s="38" t="e">
        <f t="shared" ref="Y367:Y377" si="56">ROUNDUP(X367,1)</f>
        <v>#VALUE!</v>
      </c>
      <c r="Z367" s="38"/>
      <c r="AA367" s="38">
        <f t="shared" ref="AA367:AA404" si="57">IF(ISBLANK(Z367),,WORKDAY(VLOOKUP(Z367,$A$2:$AB$876,26),0))</f>
        <v>0</v>
      </c>
      <c r="AB367" s="38" t="e">
        <f>#REF!</f>
        <v>#REF!</v>
      </c>
      <c r="AC367" s="38"/>
    </row>
    <row r="368" spans="1:29" s="31" customFormat="1" ht="15" customHeight="1" outlineLevel="2" x14ac:dyDescent="0.35">
      <c r="A368" s="38">
        <f t="shared" si="54"/>
        <v>352</v>
      </c>
      <c r="B368" s="38"/>
      <c r="C368" s="38"/>
      <c r="D368" s="38" t="s">
        <v>3843</v>
      </c>
      <c r="E368" s="200" t="s">
        <v>3344</v>
      </c>
      <c r="F368" s="200"/>
      <c r="G368" s="200"/>
      <c r="H368" s="38"/>
      <c r="I368" s="38" t="s">
        <v>1137</v>
      </c>
      <c r="J368" s="38"/>
      <c r="K368" s="40"/>
      <c r="L368" s="40"/>
      <c r="M368" s="40"/>
      <c r="N368" s="40"/>
      <c r="O368" s="40"/>
      <c r="P368" s="42"/>
      <c r="Q368" s="42"/>
      <c r="R368" s="42"/>
      <c r="S368" s="42"/>
      <c r="T368" s="44"/>
      <c r="U368" s="44"/>
      <c r="V368" s="44"/>
      <c r="W368" s="44"/>
      <c r="X368" s="38" t="e">
        <f t="shared" si="55"/>
        <v>#VALUE!</v>
      </c>
      <c r="Y368" s="38" t="e">
        <f t="shared" si="56"/>
        <v>#VALUE!</v>
      </c>
      <c r="Z368" s="38"/>
      <c r="AA368" s="38">
        <f t="shared" si="57"/>
        <v>0</v>
      </c>
      <c r="AB368" s="38" t="e">
        <f>#REF!</f>
        <v>#REF!</v>
      </c>
      <c r="AC368" s="38"/>
    </row>
    <row r="369" spans="1:29" s="31" customFormat="1" ht="15" customHeight="1" outlineLevel="2" x14ac:dyDescent="0.35">
      <c r="A369" s="38">
        <f t="shared" si="54"/>
        <v>353</v>
      </c>
      <c r="B369" s="38"/>
      <c r="C369" s="38"/>
      <c r="D369" s="38" t="s">
        <v>3844</v>
      </c>
      <c r="E369" s="200" t="s">
        <v>3345</v>
      </c>
      <c r="F369" s="200"/>
      <c r="G369" s="200"/>
      <c r="H369" s="38"/>
      <c r="I369" s="38" t="s">
        <v>1137</v>
      </c>
      <c r="J369" s="38"/>
      <c r="K369" s="40"/>
      <c r="L369" s="40"/>
      <c r="M369" s="40"/>
      <c r="N369" s="40"/>
      <c r="O369" s="40"/>
      <c r="P369" s="42"/>
      <c r="Q369" s="42"/>
      <c r="R369" s="42"/>
      <c r="S369" s="42"/>
      <c r="T369" s="44"/>
      <c r="U369" s="44"/>
      <c r="V369" s="44"/>
      <c r="W369" s="44"/>
      <c r="X369" s="38" t="e">
        <f t="shared" si="55"/>
        <v>#VALUE!</v>
      </c>
      <c r="Y369" s="38" t="e">
        <f t="shared" si="56"/>
        <v>#VALUE!</v>
      </c>
      <c r="Z369" s="38"/>
      <c r="AA369" s="38">
        <f t="shared" si="57"/>
        <v>0</v>
      </c>
      <c r="AB369" s="38" t="e">
        <f>#REF!</f>
        <v>#REF!</v>
      </c>
      <c r="AC369" s="38"/>
    </row>
    <row r="370" spans="1:29" s="31" customFormat="1" ht="15" customHeight="1" outlineLevel="2" x14ac:dyDescent="0.35">
      <c r="A370" s="38">
        <f t="shared" si="54"/>
        <v>354</v>
      </c>
      <c r="B370" s="38"/>
      <c r="C370" s="38"/>
      <c r="D370" s="38" t="s">
        <v>3845</v>
      </c>
      <c r="E370" s="200" t="s">
        <v>4038</v>
      </c>
      <c r="F370" s="200"/>
      <c r="G370" s="200"/>
      <c r="H370" s="38"/>
      <c r="I370" s="38" t="s">
        <v>1133</v>
      </c>
      <c r="J370" s="38"/>
      <c r="K370" s="40"/>
      <c r="L370" s="40"/>
      <c r="M370" s="40"/>
      <c r="N370" s="40"/>
      <c r="O370" s="40"/>
      <c r="P370" s="42"/>
      <c r="Q370" s="42"/>
      <c r="R370" s="42"/>
      <c r="S370" s="42"/>
      <c r="T370" s="44"/>
      <c r="U370" s="44"/>
      <c r="V370" s="44"/>
      <c r="W370" s="44"/>
      <c r="X370" s="38" t="e">
        <f t="shared" si="55"/>
        <v>#VALUE!</v>
      </c>
      <c r="Y370" s="38" t="e">
        <f t="shared" si="56"/>
        <v>#VALUE!</v>
      </c>
      <c r="Z370" s="38"/>
      <c r="AA370" s="38">
        <f t="shared" si="57"/>
        <v>0</v>
      </c>
      <c r="AB370" s="38" t="e">
        <f>#REF!</f>
        <v>#REF!</v>
      </c>
      <c r="AC370" s="38"/>
    </row>
    <row r="371" spans="1:29" s="31" customFormat="1" ht="15" customHeight="1" outlineLevel="2" x14ac:dyDescent="0.35">
      <c r="A371" s="38">
        <f t="shared" si="54"/>
        <v>355</v>
      </c>
      <c r="B371" s="38"/>
      <c r="C371" s="38"/>
      <c r="D371" s="38" t="s">
        <v>3846</v>
      </c>
      <c r="E371" s="200" t="s">
        <v>3347</v>
      </c>
      <c r="F371" s="200"/>
      <c r="G371" s="200"/>
      <c r="H371" s="38"/>
      <c r="I371" s="38" t="s">
        <v>1138</v>
      </c>
      <c r="J371" s="38"/>
      <c r="K371" s="40"/>
      <c r="L371" s="40"/>
      <c r="M371" s="40"/>
      <c r="N371" s="40"/>
      <c r="O371" s="40"/>
      <c r="P371" s="42"/>
      <c r="Q371" s="42"/>
      <c r="R371" s="42"/>
      <c r="S371" s="42"/>
      <c r="T371" s="44"/>
      <c r="U371" s="44"/>
      <c r="V371" s="44"/>
      <c r="W371" s="44"/>
      <c r="X371" s="38" t="e">
        <f t="shared" si="55"/>
        <v>#VALUE!</v>
      </c>
      <c r="Y371" s="38" t="e">
        <f t="shared" si="56"/>
        <v>#VALUE!</v>
      </c>
      <c r="Z371" s="38"/>
      <c r="AA371" s="38">
        <f t="shared" si="57"/>
        <v>0</v>
      </c>
      <c r="AB371" s="38" t="e">
        <f>#REF!</f>
        <v>#REF!</v>
      </c>
      <c r="AC371" s="38"/>
    </row>
    <row r="372" spans="1:29" s="31" customFormat="1" ht="15" customHeight="1" outlineLevel="2" x14ac:dyDescent="0.35">
      <c r="A372" s="38">
        <f t="shared" si="54"/>
        <v>356</v>
      </c>
      <c r="B372" s="38"/>
      <c r="C372" s="38"/>
      <c r="D372" s="38" t="s">
        <v>3847</v>
      </c>
      <c r="E372" s="200" t="s">
        <v>3348</v>
      </c>
      <c r="F372" s="200"/>
      <c r="G372" s="200"/>
      <c r="H372" s="38"/>
      <c r="I372" s="38" t="s">
        <v>1134</v>
      </c>
      <c r="J372" s="38"/>
      <c r="K372" s="40"/>
      <c r="L372" s="40"/>
      <c r="M372" s="40"/>
      <c r="N372" s="40"/>
      <c r="O372" s="40"/>
      <c r="P372" s="42"/>
      <c r="Q372" s="42"/>
      <c r="R372" s="42"/>
      <c r="S372" s="42"/>
      <c r="T372" s="44"/>
      <c r="U372" s="44"/>
      <c r="V372" s="44"/>
      <c r="W372" s="44"/>
      <c r="X372" s="38" t="e">
        <f t="shared" si="55"/>
        <v>#VALUE!</v>
      </c>
      <c r="Y372" s="38" t="e">
        <f t="shared" si="56"/>
        <v>#VALUE!</v>
      </c>
      <c r="Z372" s="38"/>
      <c r="AA372" s="38">
        <f t="shared" si="57"/>
        <v>0</v>
      </c>
      <c r="AB372" s="38" t="e">
        <f>#REF!</f>
        <v>#REF!</v>
      </c>
      <c r="AC372" s="38"/>
    </row>
    <row r="373" spans="1:29" s="31" customFormat="1" ht="15" customHeight="1" outlineLevel="2" x14ac:dyDescent="0.35">
      <c r="A373" s="38">
        <f t="shared" si="54"/>
        <v>357</v>
      </c>
      <c r="B373" s="38"/>
      <c r="C373" s="38"/>
      <c r="D373" s="38" t="s">
        <v>3848</v>
      </c>
      <c r="E373" s="200" t="s">
        <v>3349</v>
      </c>
      <c r="F373" s="200"/>
      <c r="G373" s="200"/>
      <c r="H373" s="38"/>
      <c r="I373" s="38" t="s">
        <v>1129</v>
      </c>
      <c r="J373" s="38"/>
      <c r="K373" s="40"/>
      <c r="L373" s="40"/>
      <c r="M373" s="40"/>
      <c r="N373" s="40"/>
      <c r="O373" s="40"/>
      <c r="P373" s="42"/>
      <c r="Q373" s="42"/>
      <c r="R373" s="42"/>
      <c r="S373" s="42"/>
      <c r="T373" s="44"/>
      <c r="U373" s="44"/>
      <c r="V373" s="44"/>
      <c r="W373" s="44"/>
      <c r="X373" s="38" t="e">
        <f t="shared" si="55"/>
        <v>#VALUE!</v>
      </c>
      <c r="Y373" s="38" t="e">
        <f t="shared" si="56"/>
        <v>#VALUE!</v>
      </c>
      <c r="Z373" s="38"/>
      <c r="AA373" s="38">
        <f t="shared" si="57"/>
        <v>0</v>
      </c>
      <c r="AB373" s="38" t="e">
        <f>#REF!</f>
        <v>#REF!</v>
      </c>
      <c r="AC373" s="38"/>
    </row>
    <row r="374" spans="1:29" s="31" customFormat="1" ht="15" customHeight="1" outlineLevel="2" x14ac:dyDescent="0.35">
      <c r="A374" s="38">
        <f t="shared" si="54"/>
        <v>358</v>
      </c>
      <c r="B374" s="38"/>
      <c r="C374" s="38"/>
      <c r="D374" s="38" t="s">
        <v>3849</v>
      </c>
      <c r="E374" s="200" t="s">
        <v>3350</v>
      </c>
      <c r="F374" s="200"/>
      <c r="G374" s="200"/>
      <c r="H374" s="38"/>
      <c r="I374" s="38" t="s">
        <v>1134</v>
      </c>
      <c r="J374" s="38"/>
      <c r="K374" s="40"/>
      <c r="L374" s="40"/>
      <c r="M374" s="40"/>
      <c r="N374" s="40"/>
      <c r="O374" s="40"/>
      <c r="P374" s="42"/>
      <c r="Q374" s="42"/>
      <c r="R374" s="42"/>
      <c r="S374" s="42"/>
      <c r="T374" s="44"/>
      <c r="U374" s="44"/>
      <c r="V374" s="44"/>
      <c r="W374" s="44"/>
      <c r="X374" s="38" t="e">
        <f t="shared" si="55"/>
        <v>#VALUE!</v>
      </c>
      <c r="Y374" s="38" t="e">
        <f t="shared" si="56"/>
        <v>#VALUE!</v>
      </c>
      <c r="Z374" s="38"/>
      <c r="AA374" s="38">
        <f t="shared" si="57"/>
        <v>0</v>
      </c>
      <c r="AB374" s="38" t="e">
        <f>#REF!</f>
        <v>#REF!</v>
      </c>
      <c r="AC374" s="38"/>
    </row>
    <row r="375" spans="1:29" s="31" customFormat="1" ht="15" customHeight="1" outlineLevel="2" x14ac:dyDescent="0.35">
      <c r="A375" s="38">
        <f t="shared" si="54"/>
        <v>359</v>
      </c>
      <c r="B375" s="38"/>
      <c r="C375" s="38"/>
      <c r="D375" s="38" t="s">
        <v>3850</v>
      </c>
      <c r="E375" s="200" t="s">
        <v>3351</v>
      </c>
      <c r="F375" s="200"/>
      <c r="G375" s="200"/>
      <c r="H375" s="38"/>
      <c r="I375" s="38" t="s">
        <v>1129</v>
      </c>
      <c r="J375" s="38"/>
      <c r="K375" s="40"/>
      <c r="L375" s="40"/>
      <c r="M375" s="40"/>
      <c r="N375" s="40"/>
      <c r="O375" s="40"/>
      <c r="P375" s="42"/>
      <c r="Q375" s="42"/>
      <c r="R375" s="42"/>
      <c r="S375" s="42"/>
      <c r="T375" s="44"/>
      <c r="U375" s="44"/>
      <c r="V375" s="44"/>
      <c r="W375" s="44"/>
      <c r="X375" s="38" t="e">
        <f t="shared" si="55"/>
        <v>#VALUE!</v>
      </c>
      <c r="Y375" s="38" t="e">
        <f t="shared" si="56"/>
        <v>#VALUE!</v>
      </c>
      <c r="Z375" s="38"/>
      <c r="AA375" s="38">
        <f t="shared" si="57"/>
        <v>0</v>
      </c>
      <c r="AB375" s="38" t="e">
        <f>#REF!</f>
        <v>#REF!</v>
      </c>
      <c r="AC375" s="38"/>
    </row>
    <row r="376" spans="1:29" s="31" customFormat="1" ht="15" customHeight="1" outlineLevel="2" x14ac:dyDescent="0.35">
      <c r="A376" s="38">
        <f t="shared" si="54"/>
        <v>360</v>
      </c>
      <c r="B376" s="38"/>
      <c r="C376" s="38"/>
      <c r="D376" s="38" t="s">
        <v>3851</v>
      </c>
      <c r="E376" s="200" t="s">
        <v>3352</v>
      </c>
      <c r="F376" s="200"/>
      <c r="G376" s="200"/>
      <c r="H376" s="38"/>
      <c r="I376" s="38" t="s">
        <v>1129</v>
      </c>
      <c r="J376" s="38"/>
      <c r="K376" s="40"/>
      <c r="L376" s="40"/>
      <c r="M376" s="40"/>
      <c r="N376" s="40"/>
      <c r="O376" s="40"/>
      <c r="P376" s="42"/>
      <c r="Q376" s="42"/>
      <c r="R376" s="42"/>
      <c r="S376" s="42"/>
      <c r="T376" s="44"/>
      <c r="U376" s="44"/>
      <c r="V376" s="44"/>
      <c r="W376" s="44"/>
      <c r="X376" s="38" t="e">
        <f t="shared" si="55"/>
        <v>#VALUE!</v>
      </c>
      <c r="Y376" s="38" t="e">
        <f t="shared" si="56"/>
        <v>#VALUE!</v>
      </c>
      <c r="Z376" s="38"/>
      <c r="AA376" s="38">
        <f t="shared" si="57"/>
        <v>0</v>
      </c>
      <c r="AB376" s="38" t="e">
        <f>#REF!</f>
        <v>#REF!</v>
      </c>
      <c r="AC376" s="38"/>
    </row>
    <row r="377" spans="1:29" s="31" customFormat="1" ht="15" customHeight="1" outlineLevel="2" x14ac:dyDescent="0.35">
      <c r="A377" s="38">
        <f t="shared" si="54"/>
        <v>361</v>
      </c>
      <c r="B377" s="38"/>
      <c r="C377" s="38"/>
      <c r="D377" s="38" t="s">
        <v>3852</v>
      </c>
      <c r="E377" s="200" t="s">
        <v>3353</v>
      </c>
      <c r="F377" s="200"/>
      <c r="G377" s="200"/>
      <c r="H377" s="38"/>
      <c r="I377" s="38" t="s">
        <v>1129</v>
      </c>
      <c r="J377" s="38"/>
      <c r="K377" s="40"/>
      <c r="L377" s="40"/>
      <c r="M377" s="40"/>
      <c r="N377" s="40"/>
      <c r="O377" s="40"/>
      <c r="P377" s="42"/>
      <c r="Q377" s="42"/>
      <c r="R377" s="42"/>
      <c r="S377" s="42"/>
      <c r="T377" s="44"/>
      <c r="U377" s="44"/>
      <c r="V377" s="44"/>
      <c r="W377" s="44"/>
      <c r="X377" s="38" t="e">
        <f t="shared" si="55"/>
        <v>#VALUE!</v>
      </c>
      <c r="Y377" s="38" t="e">
        <f t="shared" si="56"/>
        <v>#VALUE!</v>
      </c>
      <c r="Z377" s="38"/>
      <c r="AA377" s="38">
        <f t="shared" si="57"/>
        <v>0</v>
      </c>
      <c r="AB377" s="38" t="e">
        <f>#REF!</f>
        <v>#REF!</v>
      </c>
      <c r="AC377" s="38"/>
    </row>
    <row r="378" spans="1:29" s="31" customFormat="1" ht="15" customHeight="1" outlineLevel="2" x14ac:dyDescent="0.35">
      <c r="A378" s="38">
        <f t="shared" si="54"/>
        <v>362</v>
      </c>
      <c r="B378" s="38"/>
      <c r="C378" s="38"/>
      <c r="D378" s="38" t="s">
        <v>360</v>
      </c>
      <c r="E378" s="200" t="s">
        <v>3360</v>
      </c>
      <c r="F378" s="200"/>
      <c r="G378" s="200"/>
      <c r="H378" s="38"/>
      <c r="I378" s="38" t="s">
        <v>1139</v>
      </c>
      <c r="J378" s="38"/>
      <c r="K378" s="40"/>
      <c r="L378" s="40">
        <v>0.03</v>
      </c>
      <c r="M378" s="40"/>
      <c r="N378" s="40"/>
      <c r="O378" s="40"/>
      <c r="P378" s="42"/>
      <c r="Q378" s="42">
        <f>($P$250*L378)</f>
        <v>4.2119999999999997</v>
      </c>
      <c r="R378" s="42"/>
      <c r="S378" s="42"/>
      <c r="T378" s="44"/>
      <c r="U378" s="44"/>
      <c r="V378" s="44"/>
      <c r="W378" s="44"/>
      <c r="X378" s="38">
        <f t="shared" si="55"/>
        <v>0.70199999999999996</v>
      </c>
      <c r="Y378" s="38">
        <f>ROUNDUP(X378,1)</f>
        <v>0.79999999999999993</v>
      </c>
      <c r="Z378" s="38">
        <v>51</v>
      </c>
      <c r="AA378" s="38">
        <f t="shared" si="57"/>
        <v>18</v>
      </c>
      <c r="AB378" s="38" t="e">
        <f>AB316</f>
        <v>#REF!</v>
      </c>
      <c r="AC378" s="38"/>
    </row>
    <row r="379" spans="1:29" s="31" customFormat="1" ht="15" customHeight="1" outlineLevel="1" x14ac:dyDescent="0.35">
      <c r="A379" s="38">
        <f t="shared" si="54"/>
        <v>363</v>
      </c>
      <c r="B379" s="38"/>
      <c r="C379" s="38" t="s">
        <v>1306</v>
      </c>
      <c r="D379" s="200" t="s">
        <v>4030</v>
      </c>
      <c r="E379" s="200"/>
      <c r="F379" s="200"/>
      <c r="G379" s="200"/>
      <c r="H379" s="38"/>
      <c r="I379" s="38" t="s">
        <v>1157</v>
      </c>
      <c r="J379" s="38"/>
      <c r="K379" s="40"/>
      <c r="L379" s="40">
        <v>0.1</v>
      </c>
      <c r="M379" s="40">
        <f>SUM(M380:M385)</f>
        <v>1</v>
      </c>
      <c r="N379" s="40"/>
      <c r="O379" s="40"/>
      <c r="P379" s="42"/>
      <c r="Q379" s="42" t="e">
        <f>(#REF!*L379)</f>
        <v>#REF!</v>
      </c>
      <c r="R379" s="42"/>
      <c r="S379" s="42"/>
      <c r="T379" s="44"/>
      <c r="U379" s="44" t="e">
        <f>Q379*Sheet2!$C$4</f>
        <v>#REF!</v>
      </c>
      <c r="V379" s="44"/>
      <c r="W379" s="44"/>
      <c r="X379" s="38" t="e">
        <f t="shared" si="55"/>
        <v>#REF!</v>
      </c>
      <c r="Y379" s="38" t="e">
        <f t="shared" ref="Y379:Y387" si="58">ROUNDUP(X379,1)</f>
        <v>#REF!</v>
      </c>
      <c r="Z379" s="38">
        <v>71</v>
      </c>
      <c r="AA379" s="38">
        <f t="shared" si="57"/>
        <v>0</v>
      </c>
      <c r="AB379" s="38" t="e">
        <f>(WORKDAY(AA379,Y379))</f>
        <v>#REF!</v>
      </c>
      <c r="AC379" s="38"/>
    </row>
    <row r="380" spans="1:29" s="31" customFormat="1" ht="15" customHeight="1" outlineLevel="2" x14ac:dyDescent="0.35">
      <c r="A380" s="38">
        <f t="shared" si="54"/>
        <v>364</v>
      </c>
      <c r="B380" s="38"/>
      <c r="C380" s="38"/>
      <c r="D380" s="38" t="s">
        <v>3957</v>
      </c>
      <c r="E380" s="200" t="s">
        <v>4035</v>
      </c>
      <c r="F380" s="200"/>
      <c r="G380" s="200"/>
      <c r="H380" s="38" t="str">
        <f>CONCATENATE("          ",E380)</f>
        <v xml:space="preserve">          Perform Final Project Plan Verification</v>
      </c>
      <c r="I380" s="38"/>
      <c r="J380" s="38"/>
      <c r="K380" s="40"/>
      <c r="L380" s="40"/>
      <c r="M380" s="40">
        <v>0.4</v>
      </c>
      <c r="N380" s="40">
        <f>SUM(N381:N384)</f>
        <v>1</v>
      </c>
      <c r="O380" s="40"/>
      <c r="P380" s="42"/>
      <c r="Q380" s="42"/>
      <c r="R380" s="42" t="e">
        <f>(#REF!*M380)</f>
        <v>#REF!</v>
      </c>
      <c r="S380" s="42"/>
      <c r="T380" s="44"/>
      <c r="U380" s="44"/>
      <c r="V380" s="44" t="e">
        <f>R380*Sheet2!$C$4</f>
        <v>#REF!</v>
      </c>
      <c r="W380" s="44"/>
      <c r="X380" s="38" t="e">
        <f t="shared" si="55"/>
        <v>#REF!</v>
      </c>
      <c r="Y380" s="38" t="e">
        <f t="shared" si="58"/>
        <v>#REF!</v>
      </c>
      <c r="Z380" s="38"/>
      <c r="AA380" s="38">
        <f t="shared" si="57"/>
        <v>0</v>
      </c>
      <c r="AB380" s="38" t="e">
        <f>(WORKDAY(AA380,Y380))</f>
        <v>#REF!</v>
      </c>
      <c r="AC380" s="38"/>
    </row>
    <row r="381" spans="1:29" s="31" customFormat="1" ht="15" customHeight="1" outlineLevel="3" x14ac:dyDescent="0.35">
      <c r="A381" s="38">
        <f t="shared" si="54"/>
        <v>365</v>
      </c>
      <c r="B381" s="38"/>
      <c r="C381" s="38"/>
      <c r="D381" s="38"/>
      <c r="E381" s="38" t="s">
        <v>3958</v>
      </c>
      <c r="F381" s="200" t="s">
        <v>3951</v>
      </c>
      <c r="G381" s="200"/>
      <c r="H381" s="38" t="str">
        <f>CONCATENATE("               ",F381)</f>
        <v xml:space="preserve">               Identify Product Requirements  Reviewers</v>
      </c>
      <c r="I381" s="38" t="s">
        <v>1157</v>
      </c>
      <c r="J381" s="38">
        <f>LEN(TRIM(I381))-LEN(SUBSTITUTE(TRIM(I381),",",""))+1</f>
        <v>4</v>
      </c>
      <c r="K381" s="40"/>
      <c r="L381" s="40"/>
      <c r="M381" s="40"/>
      <c r="N381" s="40">
        <v>0.12</v>
      </c>
      <c r="O381" s="40"/>
      <c r="P381" s="42"/>
      <c r="Q381" s="42"/>
      <c r="R381" s="42"/>
      <c r="S381" s="42" t="e">
        <f>#REF!*N381</f>
        <v>#REF!</v>
      </c>
      <c r="T381" s="44"/>
      <c r="U381" s="44"/>
      <c r="V381" s="44"/>
      <c r="W381" s="44" t="e">
        <f>S381*Sheet2!$C$4</f>
        <v>#REF!</v>
      </c>
      <c r="X381" s="38" t="e">
        <f t="shared" si="55"/>
        <v>#REF!</v>
      </c>
      <c r="Y381" s="38" t="e">
        <f t="shared" si="58"/>
        <v>#REF!</v>
      </c>
      <c r="Z381" s="38"/>
      <c r="AA381" s="38">
        <f t="shared" si="57"/>
        <v>0</v>
      </c>
      <c r="AB381" s="38" t="e">
        <f>WORKDAY(AA381,Y381)</f>
        <v>#REF!</v>
      </c>
      <c r="AC381" s="38"/>
    </row>
    <row r="382" spans="1:29" s="31" customFormat="1" ht="15" customHeight="1" outlineLevel="3" x14ac:dyDescent="0.35">
      <c r="A382" s="38">
        <f t="shared" si="54"/>
        <v>366</v>
      </c>
      <c r="B382" s="38"/>
      <c r="C382" s="38"/>
      <c r="D382" s="38"/>
      <c r="E382" s="38" t="s">
        <v>3959</v>
      </c>
      <c r="F382" s="200" t="s">
        <v>3952</v>
      </c>
      <c r="G382" s="200"/>
      <c r="H382" s="38" t="str">
        <f>CONCATENATE("               ",F382)</f>
        <v xml:space="preserve">               Schedule Review and Approve Product Requirements Review</v>
      </c>
      <c r="I382" s="38" t="s">
        <v>1157</v>
      </c>
      <c r="J382" s="38">
        <f>LEN(TRIM(I382))-LEN(SUBSTITUTE(TRIM(I382),",",""))+1</f>
        <v>4</v>
      </c>
      <c r="K382" s="40"/>
      <c r="L382" s="40"/>
      <c r="M382" s="40"/>
      <c r="N382" s="40">
        <v>0.02</v>
      </c>
      <c r="O382" s="40"/>
      <c r="P382" s="42"/>
      <c r="Q382" s="42"/>
      <c r="R382" s="42"/>
      <c r="S382" s="42" t="e">
        <f>#REF!*N382</f>
        <v>#REF!</v>
      </c>
      <c r="T382" s="44"/>
      <c r="U382" s="44"/>
      <c r="V382" s="44"/>
      <c r="W382" s="44" t="e">
        <f>S382*Sheet2!$C$4</f>
        <v>#REF!</v>
      </c>
      <c r="X382" s="38" t="e">
        <f t="shared" si="55"/>
        <v>#REF!</v>
      </c>
      <c r="Y382" s="38" t="e">
        <f t="shared" si="58"/>
        <v>#REF!</v>
      </c>
      <c r="Z382" s="38">
        <v>17</v>
      </c>
      <c r="AA382" s="38">
        <f t="shared" si="57"/>
        <v>0</v>
      </c>
      <c r="AB382" s="38" t="e">
        <f t="shared" ref="AB382:AB387" si="59">WORKDAY(AA382,X382)</f>
        <v>#REF!</v>
      </c>
      <c r="AC382" s="38"/>
    </row>
    <row r="383" spans="1:29" s="31" customFormat="1" ht="15" customHeight="1" outlineLevel="3" x14ac:dyDescent="0.35">
      <c r="A383" s="38">
        <f t="shared" si="54"/>
        <v>367</v>
      </c>
      <c r="B383" s="38"/>
      <c r="C383" s="38"/>
      <c r="D383" s="38"/>
      <c r="E383" s="38" t="s">
        <v>3960</v>
      </c>
      <c r="F383" s="200" t="s">
        <v>3949</v>
      </c>
      <c r="G383" s="200"/>
      <c r="H383" s="38" t="str">
        <f>CONCATENATE("               ",F383)</f>
        <v xml:space="preserve">               Conduct Review and Approve Product Requirementsn Review Meeting</v>
      </c>
      <c r="I383" s="38" t="s">
        <v>1157</v>
      </c>
      <c r="J383" s="38">
        <f>LEN(TRIM(I383))-LEN(SUBSTITUTE(TRIM(I383),",",""))+1</f>
        <v>4</v>
      </c>
      <c r="K383" s="40"/>
      <c r="L383" s="40"/>
      <c r="M383" s="40"/>
      <c r="N383" s="40">
        <v>0.38</v>
      </c>
      <c r="O383" s="40"/>
      <c r="P383" s="42"/>
      <c r="Q383" s="42"/>
      <c r="R383" s="42"/>
      <c r="S383" s="42" t="e">
        <f>#REF!*N383</f>
        <v>#REF!</v>
      </c>
      <c r="T383" s="44"/>
      <c r="U383" s="44"/>
      <c r="V383" s="44"/>
      <c r="W383" s="44" t="e">
        <f>S383*Sheet2!$C$4</f>
        <v>#REF!</v>
      </c>
      <c r="X383" s="38" t="e">
        <f t="shared" si="55"/>
        <v>#REF!</v>
      </c>
      <c r="Y383" s="38" t="e">
        <f t="shared" si="58"/>
        <v>#REF!</v>
      </c>
      <c r="Z383" s="38">
        <v>18</v>
      </c>
      <c r="AA383" s="38">
        <f t="shared" si="57"/>
        <v>0</v>
      </c>
      <c r="AB383" s="38" t="e">
        <f t="shared" si="59"/>
        <v>#REF!</v>
      </c>
      <c r="AC383" s="38"/>
    </row>
    <row r="384" spans="1:29" s="31" customFormat="1" ht="15" customHeight="1" outlineLevel="3" x14ac:dyDescent="0.35">
      <c r="A384" s="38">
        <f t="shared" si="54"/>
        <v>368</v>
      </c>
      <c r="B384" s="38"/>
      <c r="C384" s="38"/>
      <c r="D384" s="38"/>
      <c r="E384" s="38" t="s">
        <v>3961</v>
      </c>
      <c r="F384" s="200" t="s">
        <v>3953</v>
      </c>
      <c r="G384" s="200"/>
      <c r="H384" s="38" t="str">
        <f>CONCATENATE("               ",F384)</f>
        <v xml:space="preserve">               Review and Log Product Requirements Feedback</v>
      </c>
      <c r="I384" s="38" t="s">
        <v>1157</v>
      </c>
      <c r="J384" s="38">
        <f>LEN(TRIM(I384))-LEN(SUBSTITUTE(TRIM(I384),",",""))+1</f>
        <v>4</v>
      </c>
      <c r="K384" s="40"/>
      <c r="L384" s="40"/>
      <c r="M384" s="40"/>
      <c r="N384" s="40">
        <v>0.48</v>
      </c>
      <c r="O384" s="40"/>
      <c r="P384" s="42"/>
      <c r="Q384" s="42"/>
      <c r="R384" s="42"/>
      <c r="S384" s="42" t="e">
        <f>#REF!*N384</f>
        <v>#REF!</v>
      </c>
      <c r="T384" s="44"/>
      <c r="U384" s="44"/>
      <c r="V384" s="44"/>
      <c r="W384" s="44" t="e">
        <f>S384*Sheet2!$C$4</f>
        <v>#REF!</v>
      </c>
      <c r="X384" s="38" t="e">
        <f t="shared" si="55"/>
        <v>#REF!</v>
      </c>
      <c r="Y384" s="38" t="e">
        <f t="shared" si="58"/>
        <v>#REF!</v>
      </c>
      <c r="Z384" s="38">
        <v>19</v>
      </c>
      <c r="AA384" s="38">
        <f t="shared" si="57"/>
        <v>12</v>
      </c>
      <c r="AB384" s="38" t="e">
        <f t="shared" si="59"/>
        <v>#REF!</v>
      </c>
      <c r="AC384" s="38"/>
    </row>
    <row r="385" spans="1:29" s="31" customFormat="1" ht="15" customHeight="1" outlineLevel="2" x14ac:dyDescent="0.35">
      <c r="A385" s="38">
        <f t="shared" si="54"/>
        <v>369</v>
      </c>
      <c r="B385" s="38"/>
      <c r="C385" s="38"/>
      <c r="D385" s="38" t="s">
        <v>3958</v>
      </c>
      <c r="E385" s="200" t="s">
        <v>4036</v>
      </c>
      <c r="F385" s="200"/>
      <c r="G385" s="200"/>
      <c r="H385" s="38" t="str">
        <f>CONCATENATE("          ",E385)</f>
        <v xml:space="preserve">          Analyze Final Project Plan Verification Results</v>
      </c>
      <c r="I385" s="38"/>
      <c r="J385" s="38"/>
      <c r="K385" s="40"/>
      <c r="L385" s="40"/>
      <c r="M385" s="40">
        <v>0.6</v>
      </c>
      <c r="N385" s="40">
        <f>SUM(N386:N390)</f>
        <v>1</v>
      </c>
      <c r="O385" s="40"/>
      <c r="P385" s="42"/>
      <c r="Q385" s="42"/>
      <c r="R385" s="42" t="e">
        <f>(#REF!*M385)</f>
        <v>#REF!</v>
      </c>
      <c r="S385" s="42"/>
      <c r="T385" s="44"/>
      <c r="U385" s="44"/>
      <c r="V385" s="44" t="e">
        <f>R385*Sheet2!$C$4</f>
        <v>#REF!</v>
      </c>
      <c r="W385" s="44"/>
      <c r="X385" s="38" t="e">
        <f t="shared" si="55"/>
        <v>#REF!</v>
      </c>
      <c r="Y385" s="38" t="e">
        <f t="shared" si="58"/>
        <v>#REF!</v>
      </c>
      <c r="Z385" s="38">
        <v>15</v>
      </c>
      <c r="AA385" s="38">
        <f t="shared" si="57"/>
        <v>0</v>
      </c>
      <c r="AB385" s="38" t="e">
        <f t="shared" si="59"/>
        <v>#REF!</v>
      </c>
      <c r="AC385" s="38"/>
    </row>
    <row r="386" spans="1:29" s="31" customFormat="1" ht="15" customHeight="1" outlineLevel="3" x14ac:dyDescent="0.35">
      <c r="A386" s="38">
        <f t="shared" si="54"/>
        <v>370</v>
      </c>
      <c r="B386" s="38"/>
      <c r="C386" s="38"/>
      <c r="D386" s="38"/>
      <c r="E386" s="38" t="s">
        <v>2948</v>
      </c>
      <c r="F386" s="200" t="s">
        <v>4031</v>
      </c>
      <c r="G386" s="200"/>
      <c r="H386" s="38" t="str">
        <f>CONCATENATE("               ",F386)</f>
        <v xml:space="preserve">               Resolve Final Project Plan Feedback</v>
      </c>
      <c r="I386" s="38"/>
      <c r="J386" s="38">
        <f>LEN(TRIM(I386))-LEN(SUBSTITUTE(TRIM(I386),",",""))+1</f>
        <v>1</v>
      </c>
      <c r="K386" s="40"/>
      <c r="L386" s="40"/>
      <c r="M386" s="40"/>
      <c r="N386" s="40">
        <v>0.5</v>
      </c>
      <c r="O386" s="40"/>
      <c r="P386" s="42"/>
      <c r="Q386" s="42"/>
      <c r="R386" s="42"/>
      <c r="S386" s="42" t="e">
        <f>#REF!*N386</f>
        <v>#REF!</v>
      </c>
      <c r="T386" s="44"/>
      <c r="U386" s="44"/>
      <c r="V386" s="44"/>
      <c r="W386" s="44" t="e">
        <f>S386*Sheet2!$C$4</f>
        <v>#REF!</v>
      </c>
      <c r="X386" s="38" t="e">
        <f t="shared" si="55"/>
        <v>#REF!</v>
      </c>
      <c r="Y386" s="38" t="e">
        <f t="shared" si="58"/>
        <v>#REF!</v>
      </c>
      <c r="Z386" s="38"/>
      <c r="AA386" s="38">
        <f t="shared" si="57"/>
        <v>0</v>
      </c>
      <c r="AB386" s="38" t="e">
        <f t="shared" si="59"/>
        <v>#REF!</v>
      </c>
      <c r="AC386" s="38"/>
    </row>
    <row r="387" spans="1:29" s="31" customFormat="1" ht="15" customHeight="1" outlineLevel="3" x14ac:dyDescent="0.35">
      <c r="A387" s="38">
        <f t="shared" si="54"/>
        <v>371</v>
      </c>
      <c r="B387" s="38"/>
      <c r="C387" s="38"/>
      <c r="D387" s="38"/>
      <c r="E387" s="38" t="s">
        <v>3761</v>
      </c>
      <c r="F387" s="200" t="s">
        <v>4032</v>
      </c>
      <c r="G387" s="200"/>
      <c r="H387" s="38" t="str">
        <f>CONCATENATE("               ",F387)</f>
        <v xml:space="preserve">               Verify Closure of  Final Project Plan Feedback</v>
      </c>
      <c r="I387" s="38"/>
      <c r="J387" s="38">
        <f>LEN(TRIM(I387))-LEN(SUBSTITUTE(TRIM(I387),",",""))+1</f>
        <v>1</v>
      </c>
      <c r="K387" s="40"/>
      <c r="L387" s="40"/>
      <c r="M387" s="40"/>
      <c r="N387" s="40">
        <v>0.3</v>
      </c>
      <c r="O387" s="40"/>
      <c r="P387" s="42"/>
      <c r="Q387" s="42"/>
      <c r="R387" s="42"/>
      <c r="S387" s="42" t="e">
        <f>#REF!*N387</f>
        <v>#REF!</v>
      </c>
      <c r="T387" s="44"/>
      <c r="U387" s="44"/>
      <c r="V387" s="44"/>
      <c r="W387" s="44" t="e">
        <f>S387*Sheet2!$C$4</f>
        <v>#REF!</v>
      </c>
      <c r="X387" s="38" t="e">
        <f t="shared" si="55"/>
        <v>#REF!</v>
      </c>
      <c r="Y387" s="38" t="e">
        <f t="shared" si="58"/>
        <v>#REF!</v>
      </c>
      <c r="Z387" s="38">
        <v>22</v>
      </c>
      <c r="AA387" s="38">
        <f t="shared" si="57"/>
        <v>0</v>
      </c>
      <c r="AB387" s="38" t="e">
        <f t="shared" si="59"/>
        <v>#REF!</v>
      </c>
      <c r="AC387" s="38"/>
    </row>
    <row r="388" spans="1:29" s="31" customFormat="1" ht="15" customHeight="1" outlineLevel="3" x14ac:dyDescent="0.35">
      <c r="A388" s="38">
        <f t="shared" si="54"/>
        <v>372</v>
      </c>
      <c r="B388" s="38"/>
      <c r="C388" s="38"/>
      <c r="D388" s="38"/>
      <c r="E388" s="38"/>
      <c r="F388" s="200" t="s">
        <v>4037</v>
      </c>
      <c r="G388" s="200"/>
      <c r="H388" s="38"/>
      <c r="I388" s="38" t="s">
        <v>1163</v>
      </c>
      <c r="J388" s="38"/>
      <c r="K388" s="40"/>
      <c r="L388" s="40"/>
      <c r="M388" s="40">
        <v>0.05</v>
      </c>
      <c r="N388" s="40"/>
      <c r="O388" s="40"/>
      <c r="P388" s="42"/>
      <c r="Q388" s="42"/>
      <c r="R388" s="42">
        <f>$Q$284*M388</f>
        <v>2.1762000000000001</v>
      </c>
      <c r="S388" s="42"/>
      <c r="T388" s="44"/>
      <c r="U388" s="44"/>
      <c r="V388" s="44"/>
      <c r="W388" s="44"/>
      <c r="X388" s="38">
        <f t="shared" si="55"/>
        <v>0.36270000000000002</v>
      </c>
      <c r="Y388" s="38">
        <f t="shared" ref="Y388:Y404" si="60">ROUNDUP(X388,1)</f>
        <v>0.4</v>
      </c>
      <c r="Z388" s="38"/>
      <c r="AA388" s="38">
        <f t="shared" si="57"/>
        <v>0</v>
      </c>
      <c r="AB388" s="38">
        <f>(WORKDAY(AA388,X388))</f>
        <v>0</v>
      </c>
      <c r="AC388" s="38"/>
    </row>
    <row r="389" spans="1:29" s="31" customFormat="1" ht="15" customHeight="1" outlineLevel="3" x14ac:dyDescent="0.35">
      <c r="A389" s="38">
        <f t="shared" si="54"/>
        <v>373</v>
      </c>
      <c r="B389" s="38"/>
      <c r="C389" s="38"/>
      <c r="D389" s="38"/>
      <c r="E389" s="38" t="s">
        <v>3762</v>
      </c>
      <c r="F389" s="200" t="s">
        <v>4033</v>
      </c>
      <c r="G389" s="200"/>
      <c r="H389" s="38" t="str">
        <f>CONCATENATE("               ",F389)</f>
        <v xml:space="preserve">               Document and Communicate  Final Project Plan Review Results</v>
      </c>
      <c r="I389" s="38"/>
      <c r="J389" s="38">
        <f>LEN(TRIM(I389))-LEN(SUBSTITUTE(TRIM(I389),",",""))+1</f>
        <v>1</v>
      </c>
      <c r="K389" s="40"/>
      <c r="L389" s="40"/>
      <c r="M389" s="40"/>
      <c r="N389" s="40">
        <v>0.1</v>
      </c>
      <c r="O389" s="40"/>
      <c r="P389" s="42"/>
      <c r="Q389" s="42"/>
      <c r="R389" s="42"/>
      <c r="S389" s="42" t="e">
        <f>#REF!*N389</f>
        <v>#REF!</v>
      </c>
      <c r="T389" s="44"/>
      <c r="U389" s="44"/>
      <c r="V389" s="44"/>
      <c r="W389" s="44" t="e">
        <f>S389*Sheet2!$C$4</f>
        <v>#REF!</v>
      </c>
      <c r="X389" s="38" t="e">
        <f t="shared" si="55"/>
        <v>#REF!</v>
      </c>
      <c r="Y389" s="38" t="e">
        <f t="shared" si="60"/>
        <v>#REF!</v>
      </c>
      <c r="Z389" s="38">
        <v>23</v>
      </c>
      <c r="AA389" s="38">
        <f t="shared" si="57"/>
        <v>0</v>
      </c>
      <c r="AB389" s="38" t="e">
        <f>WORKDAY(AA389,X389)</f>
        <v>#REF!</v>
      </c>
      <c r="AC389" s="38"/>
    </row>
    <row r="390" spans="1:29" s="31" customFormat="1" ht="15" customHeight="1" outlineLevel="3" x14ac:dyDescent="0.35">
      <c r="A390" s="38">
        <f t="shared" si="54"/>
        <v>374</v>
      </c>
      <c r="B390" s="38"/>
      <c r="C390" s="38"/>
      <c r="D390" s="38"/>
      <c r="E390" s="38" t="s">
        <v>3763</v>
      </c>
      <c r="F390" s="200" t="s">
        <v>4034</v>
      </c>
      <c r="G390" s="200"/>
      <c r="H390" s="38" t="str">
        <f>CONCATENATE("               ",F390)</f>
        <v xml:space="preserve">               Obtain Approval and Baseline Final Project Plan</v>
      </c>
      <c r="I390" s="38"/>
      <c r="J390" s="38">
        <f>LEN(TRIM(I390))-LEN(SUBSTITUTE(TRIM(I390),",",""))+1</f>
        <v>1</v>
      </c>
      <c r="K390" s="40"/>
      <c r="L390" s="40"/>
      <c r="M390" s="40"/>
      <c r="N390" s="40">
        <v>0.1</v>
      </c>
      <c r="O390" s="40"/>
      <c r="P390" s="42"/>
      <c r="Q390" s="42"/>
      <c r="R390" s="42"/>
      <c r="S390" s="42" t="e">
        <f>#REF!*N390</f>
        <v>#REF!</v>
      </c>
      <c r="T390" s="44"/>
      <c r="U390" s="44"/>
      <c r="V390" s="44"/>
      <c r="W390" s="44" t="e">
        <f>S390*Sheet2!$C$4</f>
        <v>#REF!</v>
      </c>
      <c r="X390" s="38" t="e">
        <f t="shared" si="55"/>
        <v>#REF!</v>
      </c>
      <c r="Y390" s="38" t="e">
        <f t="shared" si="60"/>
        <v>#REF!</v>
      </c>
      <c r="Z390" s="38">
        <v>24</v>
      </c>
      <c r="AA390" s="38">
        <f t="shared" si="57"/>
        <v>17</v>
      </c>
      <c r="AB390" s="38" t="e">
        <f>WORKDAY(AA390,X390)</f>
        <v>#REF!</v>
      </c>
      <c r="AC390" s="38"/>
    </row>
    <row r="391" spans="1:29" s="31" customFormat="1" ht="15" customHeight="1" outlineLevel="1" x14ac:dyDescent="0.35">
      <c r="A391" s="38">
        <f t="shared" si="54"/>
        <v>375</v>
      </c>
      <c r="B391" s="38"/>
      <c r="C391" s="38" t="s">
        <v>366</v>
      </c>
      <c r="D391" s="200" t="s">
        <v>3361</v>
      </c>
      <c r="E391" s="200"/>
      <c r="F391" s="200"/>
      <c r="G391" s="200"/>
      <c r="H391" s="38"/>
      <c r="I391" s="38" t="s">
        <v>1129</v>
      </c>
      <c r="J391" s="38"/>
      <c r="K391" s="40"/>
      <c r="L391" s="40">
        <v>1.4999999999999999E-2</v>
      </c>
      <c r="M391" s="40"/>
      <c r="N391" s="40"/>
      <c r="O391" s="40"/>
      <c r="P391" s="42"/>
      <c r="Q391" s="42">
        <f>($P$250*L391)</f>
        <v>2.1059999999999999</v>
      </c>
      <c r="R391" s="42"/>
      <c r="S391" s="42"/>
      <c r="T391" s="44"/>
      <c r="U391" s="44"/>
      <c r="V391" s="44"/>
      <c r="W391" s="44"/>
      <c r="X391" s="38">
        <f t="shared" si="55"/>
        <v>0.35099999999999998</v>
      </c>
      <c r="Y391" s="38">
        <f t="shared" si="60"/>
        <v>0.4</v>
      </c>
      <c r="Z391" s="38">
        <v>51</v>
      </c>
      <c r="AA391" s="38">
        <f t="shared" si="57"/>
        <v>18</v>
      </c>
      <c r="AB391" s="38" t="e">
        <f>AB340</f>
        <v>#VALUE!</v>
      </c>
      <c r="AC391" s="38"/>
    </row>
    <row r="392" spans="1:29" s="31" customFormat="1" ht="15" customHeight="1" outlineLevel="1" x14ac:dyDescent="0.35">
      <c r="A392" s="38">
        <f t="shared" si="54"/>
        <v>376</v>
      </c>
      <c r="B392" s="38"/>
      <c r="C392" s="38" t="s">
        <v>3853</v>
      </c>
      <c r="D392" s="200" t="s">
        <v>3564</v>
      </c>
      <c r="E392" s="200"/>
      <c r="F392" s="200"/>
      <c r="G392" s="200"/>
      <c r="H392" s="38"/>
      <c r="I392" s="38"/>
      <c r="J392" s="38"/>
      <c r="K392" s="40"/>
      <c r="L392" s="40">
        <v>0.03</v>
      </c>
      <c r="M392" s="40">
        <f>SUM(M393:M403)</f>
        <v>1.0000000000000002</v>
      </c>
      <c r="N392" s="40"/>
      <c r="O392" s="40"/>
      <c r="P392" s="42"/>
      <c r="Q392" s="42">
        <f>($P$250*L392)</f>
        <v>4.2119999999999997</v>
      </c>
      <c r="R392" s="42"/>
      <c r="S392" s="42"/>
      <c r="T392" s="44"/>
      <c r="U392" s="44"/>
      <c r="V392" s="44"/>
      <c r="W392" s="44"/>
      <c r="X392" s="38">
        <f t="shared" si="55"/>
        <v>0.70199999999999996</v>
      </c>
      <c r="Y392" s="38">
        <f t="shared" si="60"/>
        <v>0.79999999999999993</v>
      </c>
      <c r="Z392" s="38">
        <v>51</v>
      </c>
      <c r="AA392" s="38">
        <f t="shared" si="57"/>
        <v>18</v>
      </c>
      <c r="AB392" s="38" t="e">
        <f>AB341</f>
        <v>#VALUE!</v>
      </c>
      <c r="AC392" s="38"/>
    </row>
    <row r="393" spans="1:29" s="31" customFormat="1" ht="15" customHeight="1" outlineLevel="2" x14ac:dyDescent="0.35">
      <c r="A393" s="38">
        <f t="shared" si="54"/>
        <v>377</v>
      </c>
      <c r="B393" s="38"/>
      <c r="C393" s="38"/>
      <c r="D393" s="38" t="s">
        <v>3854</v>
      </c>
      <c r="E393" s="200" t="s">
        <v>4283</v>
      </c>
      <c r="F393" s="200"/>
      <c r="G393" s="200"/>
      <c r="H393" s="38"/>
      <c r="I393" s="38" t="s">
        <v>1145</v>
      </c>
      <c r="J393" s="38"/>
      <c r="K393" s="40"/>
      <c r="L393" s="40"/>
      <c r="M393" s="40">
        <v>0.05</v>
      </c>
      <c r="N393" s="40"/>
      <c r="O393" s="40"/>
      <c r="P393" s="42"/>
      <c r="Q393" s="42"/>
      <c r="R393" s="42"/>
      <c r="S393" s="42"/>
      <c r="T393" s="44"/>
      <c r="U393" s="44"/>
      <c r="V393" s="44"/>
      <c r="W393" s="44"/>
      <c r="X393" s="38" t="e">
        <f t="shared" si="55"/>
        <v>#VALUE!</v>
      </c>
      <c r="Y393" s="38" t="e">
        <f t="shared" si="60"/>
        <v>#VALUE!</v>
      </c>
      <c r="Z393" s="38">
        <v>10</v>
      </c>
      <c r="AA393" s="38">
        <f t="shared" si="57"/>
        <v>0</v>
      </c>
      <c r="AB393" s="38" t="e">
        <f t="shared" ref="AB393:AB403" si="61">(WORKDAY(AA393,X393))</f>
        <v>#VALUE!</v>
      </c>
      <c r="AC393" s="38"/>
    </row>
    <row r="394" spans="1:29" s="31" customFormat="1" ht="15" customHeight="1" outlineLevel="2" x14ac:dyDescent="0.35">
      <c r="A394" s="38">
        <f t="shared" si="54"/>
        <v>378</v>
      </c>
      <c r="B394" s="38"/>
      <c r="C394" s="38"/>
      <c r="D394" s="38" t="s">
        <v>3855</v>
      </c>
      <c r="E394" s="200" t="s">
        <v>3370</v>
      </c>
      <c r="F394" s="200"/>
      <c r="G394" s="200"/>
      <c r="H394" s="38"/>
      <c r="I394" s="38" t="s">
        <v>1146</v>
      </c>
      <c r="J394" s="38"/>
      <c r="K394" s="40"/>
      <c r="L394" s="40"/>
      <c r="M394" s="40">
        <v>0.01</v>
      </c>
      <c r="N394" s="40"/>
      <c r="O394" s="40"/>
      <c r="P394" s="42"/>
      <c r="Q394" s="42"/>
      <c r="R394" s="42"/>
      <c r="S394" s="42"/>
      <c r="T394" s="44"/>
      <c r="U394" s="44"/>
      <c r="V394" s="44"/>
      <c r="W394" s="44"/>
      <c r="X394" s="38" t="e">
        <f t="shared" si="55"/>
        <v>#VALUE!</v>
      </c>
      <c r="Y394" s="38" t="e">
        <f t="shared" si="60"/>
        <v>#VALUE!</v>
      </c>
      <c r="Z394" s="38">
        <v>10</v>
      </c>
      <c r="AA394" s="38">
        <f t="shared" si="57"/>
        <v>0</v>
      </c>
      <c r="AB394" s="38" t="e">
        <f t="shared" si="61"/>
        <v>#VALUE!</v>
      </c>
      <c r="AC394" s="38"/>
    </row>
    <row r="395" spans="1:29" s="31" customFormat="1" ht="15" customHeight="1" outlineLevel="2" x14ac:dyDescent="0.35">
      <c r="A395" s="38">
        <f t="shared" si="54"/>
        <v>379</v>
      </c>
      <c r="B395" s="38"/>
      <c r="C395" s="38"/>
      <c r="D395" s="38" t="s">
        <v>3856</v>
      </c>
      <c r="E395" s="200" t="s">
        <v>3592</v>
      </c>
      <c r="F395" s="200"/>
      <c r="G395" s="200"/>
      <c r="H395" s="38"/>
      <c r="I395" s="38" t="s">
        <v>1146</v>
      </c>
      <c r="J395" s="38"/>
      <c r="K395" s="40"/>
      <c r="L395" s="40"/>
      <c r="M395" s="40">
        <v>0.05</v>
      </c>
      <c r="N395" s="40"/>
      <c r="O395" s="40"/>
      <c r="P395" s="42"/>
      <c r="Q395" s="42"/>
      <c r="R395" s="42"/>
      <c r="S395" s="42"/>
      <c r="T395" s="44"/>
      <c r="U395" s="44"/>
      <c r="V395" s="44"/>
      <c r="W395" s="44"/>
      <c r="X395" s="38" t="e">
        <f t="shared" si="55"/>
        <v>#VALUE!</v>
      </c>
      <c r="Y395" s="38" t="e">
        <f t="shared" si="60"/>
        <v>#VALUE!</v>
      </c>
      <c r="Z395" s="38">
        <v>10</v>
      </c>
      <c r="AA395" s="38">
        <f t="shared" si="57"/>
        <v>0</v>
      </c>
      <c r="AB395" s="38" t="e">
        <f t="shared" si="61"/>
        <v>#VALUE!</v>
      </c>
      <c r="AC395" s="38"/>
    </row>
    <row r="396" spans="1:29" s="31" customFormat="1" ht="15" customHeight="1" outlineLevel="2" x14ac:dyDescent="0.35">
      <c r="A396" s="38">
        <f t="shared" si="54"/>
        <v>380</v>
      </c>
      <c r="B396" s="38"/>
      <c r="C396" s="38"/>
      <c r="D396" s="38" t="s">
        <v>3857</v>
      </c>
      <c r="E396" s="200" t="s">
        <v>3372</v>
      </c>
      <c r="F396" s="200"/>
      <c r="G396" s="200"/>
      <c r="H396" s="38"/>
      <c r="I396" s="38" t="s">
        <v>1147</v>
      </c>
      <c r="J396" s="38"/>
      <c r="K396" s="40"/>
      <c r="L396" s="40"/>
      <c r="M396" s="40">
        <v>0.05</v>
      </c>
      <c r="N396" s="40"/>
      <c r="O396" s="40"/>
      <c r="P396" s="42"/>
      <c r="Q396" s="42"/>
      <c r="R396" s="42"/>
      <c r="S396" s="42"/>
      <c r="T396" s="44"/>
      <c r="U396" s="44"/>
      <c r="V396" s="44"/>
      <c r="W396" s="44"/>
      <c r="X396" s="38" t="e">
        <f t="shared" si="55"/>
        <v>#VALUE!</v>
      </c>
      <c r="Y396" s="38" t="e">
        <f t="shared" si="60"/>
        <v>#VALUE!</v>
      </c>
      <c r="Z396" s="38">
        <v>10</v>
      </c>
      <c r="AA396" s="38">
        <f t="shared" si="57"/>
        <v>0</v>
      </c>
      <c r="AB396" s="38" t="e">
        <f t="shared" si="61"/>
        <v>#VALUE!</v>
      </c>
      <c r="AC396" s="38"/>
    </row>
    <row r="397" spans="1:29" s="31" customFormat="1" ht="15" customHeight="1" outlineLevel="2" x14ac:dyDescent="0.35">
      <c r="A397" s="38">
        <f t="shared" si="54"/>
        <v>381</v>
      </c>
      <c r="B397" s="38"/>
      <c r="C397" s="38"/>
      <c r="D397" s="38" t="s">
        <v>3858</v>
      </c>
      <c r="E397" s="200" t="s">
        <v>3595</v>
      </c>
      <c r="F397" s="200"/>
      <c r="G397" s="200"/>
      <c r="H397" s="38"/>
      <c r="I397" s="38" t="s">
        <v>1148</v>
      </c>
      <c r="J397" s="38"/>
      <c r="K397" s="40"/>
      <c r="L397" s="40"/>
      <c r="M397" s="40">
        <v>0.14000000000000001</v>
      </c>
      <c r="N397" s="40"/>
      <c r="O397" s="40"/>
      <c r="P397" s="42"/>
      <c r="Q397" s="42"/>
      <c r="R397" s="42"/>
      <c r="S397" s="42"/>
      <c r="T397" s="44"/>
      <c r="U397" s="44"/>
      <c r="V397" s="44"/>
      <c r="W397" s="44"/>
      <c r="X397" s="38" t="e">
        <f t="shared" si="55"/>
        <v>#VALUE!</v>
      </c>
      <c r="Y397" s="38" t="e">
        <f t="shared" si="60"/>
        <v>#VALUE!</v>
      </c>
      <c r="Z397" s="38">
        <v>10</v>
      </c>
      <c r="AA397" s="38">
        <f t="shared" si="57"/>
        <v>0</v>
      </c>
      <c r="AB397" s="38" t="e">
        <f t="shared" si="61"/>
        <v>#VALUE!</v>
      </c>
      <c r="AC397" s="38"/>
    </row>
    <row r="398" spans="1:29" s="31" customFormat="1" ht="15" customHeight="1" outlineLevel="2" x14ac:dyDescent="0.35">
      <c r="A398" s="38">
        <f t="shared" si="54"/>
        <v>382</v>
      </c>
      <c r="B398" s="38"/>
      <c r="C398" s="38"/>
      <c r="D398" s="38" t="s">
        <v>3859</v>
      </c>
      <c r="E398" s="200" t="s">
        <v>3593</v>
      </c>
      <c r="F398" s="200"/>
      <c r="G398" s="200"/>
      <c r="H398" s="38"/>
      <c r="I398" s="38" t="s">
        <v>1149</v>
      </c>
      <c r="J398" s="38"/>
      <c r="K398" s="40"/>
      <c r="L398" s="40"/>
      <c r="M398" s="40">
        <v>0.45</v>
      </c>
      <c r="N398" s="40"/>
      <c r="O398" s="40"/>
      <c r="P398" s="42"/>
      <c r="Q398" s="42"/>
      <c r="R398" s="42"/>
      <c r="S398" s="42"/>
      <c r="T398" s="44"/>
      <c r="U398" s="44"/>
      <c r="V398" s="44"/>
      <c r="W398" s="44"/>
      <c r="X398" s="38" t="e">
        <f t="shared" si="55"/>
        <v>#VALUE!</v>
      </c>
      <c r="Y398" s="38" t="e">
        <f t="shared" si="60"/>
        <v>#VALUE!</v>
      </c>
      <c r="Z398" s="38">
        <v>56</v>
      </c>
      <c r="AA398" s="38">
        <f t="shared" si="57"/>
        <v>23</v>
      </c>
      <c r="AB398" s="38" t="e">
        <f t="shared" si="61"/>
        <v>#VALUE!</v>
      </c>
      <c r="AC398" s="38"/>
    </row>
    <row r="399" spans="1:29" s="31" customFormat="1" ht="15" customHeight="1" outlineLevel="2" x14ac:dyDescent="0.35">
      <c r="A399" s="38">
        <f t="shared" si="54"/>
        <v>383</v>
      </c>
      <c r="B399" s="38"/>
      <c r="C399" s="38"/>
      <c r="D399" s="38" t="s">
        <v>3860</v>
      </c>
      <c r="E399" s="200" t="s">
        <v>3374</v>
      </c>
      <c r="F399" s="200"/>
      <c r="G399" s="200"/>
      <c r="H399" s="38"/>
      <c r="I399" s="38" t="s">
        <v>1149</v>
      </c>
      <c r="J399" s="38"/>
      <c r="K399" s="40"/>
      <c r="L399" s="40"/>
      <c r="M399" s="40">
        <v>0.05</v>
      </c>
      <c r="N399" s="40"/>
      <c r="O399" s="40"/>
      <c r="P399" s="42"/>
      <c r="Q399" s="42"/>
      <c r="R399" s="42"/>
      <c r="S399" s="42"/>
      <c r="T399" s="44"/>
      <c r="U399" s="44"/>
      <c r="V399" s="44"/>
      <c r="W399" s="44"/>
      <c r="X399" s="38" t="e">
        <f t="shared" si="55"/>
        <v>#VALUE!</v>
      </c>
      <c r="Y399" s="38" t="e">
        <f t="shared" si="60"/>
        <v>#VALUE!</v>
      </c>
      <c r="Z399" s="38">
        <v>57</v>
      </c>
      <c r="AA399" s="38">
        <f t="shared" si="57"/>
        <v>24</v>
      </c>
      <c r="AB399" s="38" t="e">
        <f t="shared" si="61"/>
        <v>#VALUE!</v>
      </c>
      <c r="AC399" s="38"/>
    </row>
    <row r="400" spans="1:29" s="31" customFormat="1" ht="15" customHeight="1" outlineLevel="2" x14ac:dyDescent="0.35">
      <c r="A400" s="38">
        <f t="shared" si="54"/>
        <v>384</v>
      </c>
      <c r="B400" s="38"/>
      <c r="C400" s="38"/>
      <c r="D400" s="38" t="s">
        <v>3861</v>
      </c>
      <c r="E400" s="200" t="s">
        <v>3501</v>
      </c>
      <c r="F400" s="200"/>
      <c r="G400" s="200"/>
      <c r="H400" s="38"/>
      <c r="I400" s="38" t="s">
        <v>1150</v>
      </c>
      <c r="J400" s="38"/>
      <c r="K400" s="40"/>
      <c r="L400" s="40"/>
      <c r="M400" s="40">
        <v>0.05</v>
      </c>
      <c r="N400" s="40"/>
      <c r="O400" s="40"/>
      <c r="P400" s="42"/>
      <c r="Q400" s="42"/>
      <c r="R400" s="42"/>
      <c r="S400" s="42"/>
      <c r="T400" s="44"/>
      <c r="U400" s="44"/>
      <c r="V400" s="44"/>
      <c r="W400" s="44"/>
      <c r="X400" s="38" t="e">
        <f t="shared" si="55"/>
        <v>#VALUE!</v>
      </c>
      <c r="Y400" s="38" t="e">
        <f t="shared" si="60"/>
        <v>#VALUE!</v>
      </c>
      <c r="Z400" s="38">
        <v>58</v>
      </c>
      <c r="AA400" s="38">
        <f t="shared" si="57"/>
        <v>0</v>
      </c>
      <c r="AB400" s="38" t="e">
        <f t="shared" si="61"/>
        <v>#VALUE!</v>
      </c>
      <c r="AC400" s="38"/>
    </row>
    <row r="401" spans="1:29" s="31" customFormat="1" ht="15" customHeight="1" outlineLevel="2" x14ac:dyDescent="0.35">
      <c r="A401" s="38">
        <f t="shared" si="54"/>
        <v>385</v>
      </c>
      <c r="B401" s="38"/>
      <c r="C401" s="38"/>
      <c r="D401" s="38" t="s">
        <v>3862</v>
      </c>
      <c r="E401" s="200" t="s">
        <v>3502</v>
      </c>
      <c r="F401" s="200"/>
      <c r="G401" s="200"/>
      <c r="H401" s="38"/>
      <c r="I401" s="38" t="s">
        <v>1151</v>
      </c>
      <c r="J401" s="38"/>
      <c r="K401" s="40"/>
      <c r="L401" s="40"/>
      <c r="M401" s="40">
        <v>0.05</v>
      </c>
      <c r="N401" s="40"/>
      <c r="O401" s="40"/>
      <c r="P401" s="42"/>
      <c r="Q401" s="42"/>
      <c r="R401" s="42"/>
      <c r="S401" s="42"/>
      <c r="T401" s="44"/>
      <c r="U401" s="44"/>
      <c r="V401" s="44"/>
      <c r="W401" s="44"/>
      <c r="X401" s="38" t="e">
        <f t="shared" si="55"/>
        <v>#VALUE!</v>
      </c>
      <c r="Y401" s="38" t="e">
        <f t="shared" si="60"/>
        <v>#VALUE!</v>
      </c>
      <c r="Z401" s="38">
        <v>59</v>
      </c>
      <c r="AA401" s="38">
        <f t="shared" si="57"/>
        <v>0</v>
      </c>
      <c r="AB401" s="38" t="e">
        <f t="shared" si="61"/>
        <v>#VALUE!</v>
      </c>
      <c r="AC401" s="38"/>
    </row>
    <row r="402" spans="1:29" s="31" customFormat="1" ht="15" customHeight="1" outlineLevel="2" x14ac:dyDescent="0.35">
      <c r="A402" s="38">
        <f t="shared" si="54"/>
        <v>386</v>
      </c>
      <c r="B402" s="38"/>
      <c r="C402" s="38"/>
      <c r="D402" s="38" t="s">
        <v>3863</v>
      </c>
      <c r="E402" s="200" t="s">
        <v>3376</v>
      </c>
      <c r="F402" s="200"/>
      <c r="G402" s="200"/>
      <c r="H402" s="38"/>
      <c r="I402" s="38" t="s">
        <v>1152</v>
      </c>
      <c r="J402" s="38"/>
      <c r="K402" s="40"/>
      <c r="L402" s="40"/>
      <c r="M402" s="40">
        <v>0.05</v>
      </c>
      <c r="N402" s="40"/>
      <c r="O402" s="40"/>
      <c r="P402" s="42"/>
      <c r="Q402" s="42"/>
      <c r="R402" s="42"/>
      <c r="S402" s="42"/>
      <c r="T402" s="44"/>
      <c r="U402" s="44"/>
      <c r="V402" s="44"/>
      <c r="W402" s="44"/>
      <c r="X402" s="38" t="e">
        <f t="shared" si="55"/>
        <v>#VALUE!</v>
      </c>
      <c r="Y402" s="38" t="e">
        <f t="shared" si="60"/>
        <v>#VALUE!</v>
      </c>
      <c r="Z402" s="38">
        <v>60</v>
      </c>
      <c r="AA402" s="38">
        <f t="shared" si="57"/>
        <v>0</v>
      </c>
      <c r="AB402" s="38" t="e">
        <f t="shared" si="61"/>
        <v>#VALUE!</v>
      </c>
      <c r="AC402" s="38"/>
    </row>
    <row r="403" spans="1:29" s="31" customFormat="1" ht="15" customHeight="1" outlineLevel="2" x14ac:dyDescent="0.35">
      <c r="A403" s="38">
        <f t="shared" si="54"/>
        <v>387</v>
      </c>
      <c r="B403" s="38"/>
      <c r="C403" s="38"/>
      <c r="D403" s="38" t="s">
        <v>3659</v>
      </c>
      <c r="E403" s="200" t="s">
        <v>3377</v>
      </c>
      <c r="F403" s="200"/>
      <c r="G403" s="200"/>
      <c r="H403" s="38"/>
      <c r="I403" s="38" t="s">
        <v>1153</v>
      </c>
      <c r="J403" s="38"/>
      <c r="K403" s="40"/>
      <c r="L403" s="40"/>
      <c r="M403" s="40">
        <v>0.05</v>
      </c>
      <c r="N403" s="40"/>
      <c r="O403" s="40"/>
      <c r="P403" s="42"/>
      <c r="Q403" s="42"/>
      <c r="R403" s="42"/>
      <c r="S403" s="42"/>
      <c r="T403" s="44"/>
      <c r="U403" s="44"/>
      <c r="V403" s="44"/>
      <c r="W403" s="44"/>
      <c r="X403" s="38" t="e">
        <f t="shared" si="55"/>
        <v>#VALUE!</v>
      </c>
      <c r="Y403" s="38" t="e">
        <f t="shared" si="60"/>
        <v>#VALUE!</v>
      </c>
      <c r="Z403" s="38">
        <v>61</v>
      </c>
      <c r="AA403" s="38">
        <f t="shared" si="57"/>
        <v>0</v>
      </c>
      <c r="AB403" s="38" t="e">
        <f t="shared" si="61"/>
        <v>#VALUE!</v>
      </c>
      <c r="AC403" s="38"/>
    </row>
    <row r="404" spans="1:29" s="31" customFormat="1" ht="15" customHeight="1" outlineLevel="1" x14ac:dyDescent="0.35">
      <c r="A404" s="38">
        <f t="shared" si="54"/>
        <v>388</v>
      </c>
      <c r="B404" s="38"/>
      <c r="C404" s="38" t="s">
        <v>3666</v>
      </c>
      <c r="D404" s="200" t="s">
        <v>3589</v>
      </c>
      <c r="E404" s="200"/>
      <c r="F404" s="200"/>
      <c r="G404" s="200"/>
      <c r="H404" s="38"/>
      <c r="I404" s="38"/>
      <c r="J404" s="38"/>
      <c r="K404" s="40"/>
      <c r="L404" s="40">
        <v>0.1</v>
      </c>
      <c r="M404" s="40"/>
      <c r="N404" s="40"/>
      <c r="O404" s="40"/>
      <c r="P404" s="42"/>
      <c r="Q404" s="42"/>
      <c r="R404" s="42"/>
      <c r="S404" s="42"/>
      <c r="T404" s="44"/>
      <c r="U404" s="44"/>
      <c r="V404" s="44"/>
      <c r="W404" s="44"/>
      <c r="X404" s="38" t="e">
        <f t="shared" si="55"/>
        <v>#VALUE!</v>
      </c>
      <c r="Y404" s="38" t="e">
        <f t="shared" si="60"/>
        <v>#VALUE!</v>
      </c>
      <c r="Z404" s="38"/>
      <c r="AA404" s="38">
        <f t="shared" si="57"/>
        <v>0</v>
      </c>
      <c r="AB404" s="38" t="e">
        <f>AB411</f>
        <v>#REF!</v>
      </c>
      <c r="AC404" s="38"/>
    </row>
    <row r="405" spans="1:29" s="31" customFormat="1" ht="15" customHeight="1" x14ac:dyDescent="0.35">
      <c r="A405" s="38">
        <f t="shared" si="54"/>
        <v>389</v>
      </c>
      <c r="B405" s="38"/>
      <c r="C405" s="38"/>
      <c r="D405" s="200" t="s">
        <v>4297</v>
      </c>
      <c r="E405" s="200"/>
      <c r="F405" s="200"/>
      <c r="G405" s="200"/>
      <c r="H405" s="38"/>
      <c r="I405" s="38"/>
      <c r="J405" s="38"/>
      <c r="K405" s="40"/>
      <c r="L405" s="40"/>
      <c r="M405" s="40"/>
      <c r="N405" s="40"/>
      <c r="O405" s="40"/>
      <c r="P405" s="42"/>
      <c r="Q405" s="42"/>
      <c r="R405" s="42"/>
      <c r="S405" s="42"/>
      <c r="T405" s="44"/>
      <c r="U405" s="44"/>
      <c r="V405" s="44"/>
      <c r="W405" s="44"/>
      <c r="X405" s="38"/>
      <c r="Y405" s="38"/>
      <c r="Z405" s="38"/>
      <c r="AA405" s="38"/>
      <c r="AB405" s="38"/>
      <c r="AC405" s="38"/>
    </row>
    <row r="406" spans="1:29" s="32" customFormat="1" ht="15" customHeight="1" x14ac:dyDescent="0.35">
      <c r="A406" s="39">
        <f t="shared" ref="A406:A469" si="62">A405+1</f>
        <v>390</v>
      </c>
      <c r="B406" s="39">
        <v>1.7</v>
      </c>
      <c r="C406" s="201" t="s">
        <v>4298</v>
      </c>
      <c r="D406" s="201"/>
      <c r="E406" s="201"/>
      <c r="F406" s="201"/>
      <c r="G406" s="201"/>
      <c r="H406" s="39"/>
      <c r="I406" s="39"/>
      <c r="J406" s="39"/>
      <c r="K406" s="46">
        <f>IF(Sheet2!$C$5="COTS/SaaS",Sheet1!$D6,Sheet1!$C6)</f>
        <v>0.12</v>
      </c>
      <c r="L406" s="40"/>
      <c r="M406" s="40"/>
      <c r="N406" s="40"/>
      <c r="O406" s="40"/>
      <c r="P406" s="42"/>
      <c r="Q406" s="42"/>
      <c r="R406" s="42"/>
      <c r="S406" s="42"/>
      <c r="T406" s="44"/>
      <c r="U406" s="44"/>
      <c r="V406" s="44"/>
      <c r="W406" s="44"/>
      <c r="X406" s="39"/>
      <c r="Y406" s="39"/>
      <c r="Z406" s="39"/>
      <c r="AA406" s="39"/>
      <c r="AB406" s="39"/>
      <c r="AC406" s="39"/>
    </row>
    <row r="407" spans="1:29" s="32" customFormat="1" ht="15" customHeight="1" outlineLevel="2" x14ac:dyDescent="0.35">
      <c r="A407" s="39">
        <f t="shared" si="62"/>
        <v>391</v>
      </c>
      <c r="B407" s="39"/>
      <c r="C407" s="39" t="s">
        <v>248</v>
      </c>
      <c r="D407" s="201" t="s">
        <v>3558</v>
      </c>
      <c r="E407" s="201"/>
      <c r="F407" s="201"/>
      <c r="G407" s="201"/>
      <c r="H407" s="39"/>
      <c r="I407" s="39" t="s">
        <v>1166</v>
      </c>
      <c r="J407" s="39"/>
      <c r="K407" s="40"/>
      <c r="L407" s="40">
        <v>0.1507</v>
      </c>
      <c r="M407" s="40">
        <f>SUM(M408:M415)</f>
        <v>1</v>
      </c>
      <c r="N407" s="40"/>
      <c r="O407" s="40"/>
      <c r="P407" s="42"/>
      <c r="Q407" s="42">
        <f>($P$250*L407)</f>
        <v>21.158280000000001</v>
      </c>
      <c r="R407" s="42"/>
      <c r="S407" s="42"/>
      <c r="T407" s="44"/>
      <c r="U407" s="44"/>
      <c r="V407" s="44"/>
      <c r="W407" s="44"/>
      <c r="X407" s="39">
        <f t="shared" ref="X407:X418" si="63">IF(ISBLANK(P407),IF(ISBLANK(Q407),IF(ISBLANK(R407),IF(ISBLANK(S407),"Error",S407),R407),Q407),P407)/6</f>
        <v>3.5263800000000001</v>
      </c>
      <c r="Y407" s="39">
        <f t="shared" ref="Y407:Y422" si="64">ROUNDUP(X407,1)</f>
        <v>3.6</v>
      </c>
      <c r="Z407" s="39">
        <v>51</v>
      </c>
      <c r="AA407" s="39">
        <f t="shared" ref="AA407:AA420" si="65">IF(ISBLANK(Z407),,WORKDAY(VLOOKUP(Z407,$A$2:$AB$876,26),0))</f>
        <v>18</v>
      </c>
      <c r="AB407" s="39">
        <f>(WORKDAY(AA407,X407))</f>
        <v>23</v>
      </c>
      <c r="AC407" s="39"/>
    </row>
    <row r="408" spans="1:29" s="32" customFormat="1" ht="15" customHeight="1" outlineLevel="3" x14ac:dyDescent="0.35">
      <c r="A408" s="39">
        <f t="shared" si="62"/>
        <v>392</v>
      </c>
      <c r="B408" s="39"/>
      <c r="C408" s="39"/>
      <c r="D408" s="39" t="s">
        <v>250</v>
      </c>
      <c r="E408" s="201" t="s">
        <v>3488</v>
      </c>
      <c r="F408" s="201"/>
      <c r="G408" s="201"/>
      <c r="H408" s="39"/>
      <c r="I408" s="39" t="s">
        <v>1166</v>
      </c>
      <c r="J408" s="39"/>
      <c r="K408" s="40"/>
      <c r="L408" s="40"/>
      <c r="M408" s="40">
        <v>0.2</v>
      </c>
      <c r="N408" s="40"/>
      <c r="O408" s="40"/>
      <c r="P408" s="42"/>
      <c r="Q408" s="42"/>
      <c r="R408" s="42">
        <f t="shared" ref="R408:R415" si="66">($Q$407*M408)</f>
        <v>4.2316560000000001</v>
      </c>
      <c r="S408" s="42"/>
      <c r="T408" s="44"/>
      <c r="U408" s="44"/>
      <c r="V408" s="44"/>
      <c r="W408" s="44"/>
      <c r="X408" s="39">
        <f t="shared" si="63"/>
        <v>0.70527600000000001</v>
      </c>
      <c r="Y408" s="39">
        <f t="shared" si="64"/>
        <v>0.79999999999999993</v>
      </c>
      <c r="Z408" s="39"/>
      <c r="AA408" s="39">
        <f t="shared" si="65"/>
        <v>0</v>
      </c>
      <c r="AB408" s="39" t="e">
        <f>#REF!</f>
        <v>#REF!</v>
      </c>
      <c r="AC408" s="39"/>
    </row>
    <row r="409" spans="1:29" s="32" customFormat="1" ht="15" customHeight="1" outlineLevel="3" x14ac:dyDescent="0.35">
      <c r="A409" s="39">
        <f t="shared" si="62"/>
        <v>393</v>
      </c>
      <c r="B409" s="39"/>
      <c r="C409" s="39"/>
      <c r="D409" s="39" t="s">
        <v>252</v>
      </c>
      <c r="E409" s="201" t="s">
        <v>3489</v>
      </c>
      <c r="F409" s="201"/>
      <c r="G409" s="201"/>
      <c r="H409" s="39"/>
      <c r="I409" s="39" t="s">
        <v>1167</v>
      </c>
      <c r="J409" s="39"/>
      <c r="K409" s="40"/>
      <c r="L409" s="40"/>
      <c r="M409" s="40">
        <v>0.2</v>
      </c>
      <c r="N409" s="40"/>
      <c r="O409" s="40"/>
      <c r="P409" s="42"/>
      <c r="Q409" s="42"/>
      <c r="R409" s="42">
        <f t="shared" si="66"/>
        <v>4.2316560000000001</v>
      </c>
      <c r="S409" s="42"/>
      <c r="T409" s="44"/>
      <c r="U409" s="44"/>
      <c r="V409" s="44"/>
      <c r="W409" s="44"/>
      <c r="X409" s="39">
        <f t="shared" si="63"/>
        <v>0.70527600000000001</v>
      </c>
      <c r="Y409" s="39">
        <f t="shared" si="64"/>
        <v>0.79999999999999993</v>
      </c>
      <c r="Z409" s="39"/>
      <c r="AA409" s="39">
        <f t="shared" si="65"/>
        <v>0</v>
      </c>
      <c r="AB409" s="39" t="e">
        <f>#REF!</f>
        <v>#REF!</v>
      </c>
      <c r="AC409" s="39"/>
    </row>
    <row r="410" spans="1:29" s="32" customFormat="1" ht="15" customHeight="1" outlineLevel="3" x14ac:dyDescent="0.35">
      <c r="A410" s="39">
        <f t="shared" si="62"/>
        <v>394</v>
      </c>
      <c r="B410" s="39"/>
      <c r="C410" s="39"/>
      <c r="D410" s="39" t="s">
        <v>254</v>
      </c>
      <c r="E410" s="201" t="s">
        <v>3490</v>
      </c>
      <c r="F410" s="201"/>
      <c r="G410" s="201"/>
      <c r="H410" s="39"/>
      <c r="I410" s="39" t="s">
        <v>1168</v>
      </c>
      <c r="J410" s="39"/>
      <c r="K410" s="40"/>
      <c r="L410" s="40"/>
      <c r="M410" s="40">
        <v>0.1</v>
      </c>
      <c r="N410" s="40"/>
      <c r="O410" s="40"/>
      <c r="P410" s="42"/>
      <c r="Q410" s="42"/>
      <c r="R410" s="42">
        <f t="shared" si="66"/>
        <v>2.115828</v>
      </c>
      <c r="S410" s="42"/>
      <c r="T410" s="44"/>
      <c r="U410" s="44"/>
      <c r="V410" s="44"/>
      <c r="W410" s="44"/>
      <c r="X410" s="39">
        <f t="shared" si="63"/>
        <v>0.35263800000000001</v>
      </c>
      <c r="Y410" s="39">
        <f t="shared" si="64"/>
        <v>0.4</v>
      </c>
      <c r="Z410" s="39"/>
      <c r="AA410" s="39">
        <f t="shared" si="65"/>
        <v>0</v>
      </c>
      <c r="AB410" s="39">
        <f>AB250</f>
        <v>51</v>
      </c>
      <c r="AC410" s="39"/>
    </row>
    <row r="411" spans="1:29" s="32" customFormat="1" ht="15" customHeight="1" outlineLevel="3" x14ac:dyDescent="0.35">
      <c r="A411" s="39">
        <f t="shared" si="62"/>
        <v>395</v>
      </c>
      <c r="B411" s="39"/>
      <c r="C411" s="39"/>
      <c r="D411" s="39" t="s">
        <v>256</v>
      </c>
      <c r="E411" s="201" t="s">
        <v>3491</v>
      </c>
      <c r="F411" s="201"/>
      <c r="G411" s="201"/>
      <c r="H411" s="39"/>
      <c r="I411" s="39" t="s">
        <v>1166</v>
      </c>
      <c r="J411" s="39"/>
      <c r="K411" s="40"/>
      <c r="L411" s="40"/>
      <c r="M411" s="40">
        <v>0.1</v>
      </c>
      <c r="N411" s="40"/>
      <c r="O411" s="40"/>
      <c r="P411" s="42"/>
      <c r="Q411" s="42"/>
      <c r="R411" s="42">
        <f t="shared" si="66"/>
        <v>2.115828</v>
      </c>
      <c r="S411" s="42"/>
      <c r="T411" s="44"/>
      <c r="U411" s="44"/>
      <c r="V411" s="44"/>
      <c r="W411" s="44"/>
      <c r="X411" s="39">
        <f t="shared" si="63"/>
        <v>0.35263800000000001</v>
      </c>
      <c r="Y411" s="39">
        <f t="shared" si="64"/>
        <v>0.4</v>
      </c>
      <c r="Z411" s="39"/>
      <c r="AA411" s="39">
        <f t="shared" si="65"/>
        <v>0</v>
      </c>
      <c r="AB411" s="39" t="e">
        <f>#REF!</f>
        <v>#REF!</v>
      </c>
      <c r="AC411" s="39"/>
    </row>
    <row r="412" spans="1:29" s="32" customFormat="1" ht="15" customHeight="1" outlineLevel="3" x14ac:dyDescent="0.35">
      <c r="A412" s="39">
        <f t="shared" si="62"/>
        <v>396</v>
      </c>
      <c r="B412" s="39"/>
      <c r="C412" s="39"/>
      <c r="D412" s="39" t="s">
        <v>258</v>
      </c>
      <c r="E412" s="201" t="s">
        <v>3492</v>
      </c>
      <c r="F412" s="201"/>
      <c r="G412" s="201"/>
      <c r="H412" s="39"/>
      <c r="I412" s="39" t="s">
        <v>1168</v>
      </c>
      <c r="J412" s="39"/>
      <c r="K412" s="40"/>
      <c r="L412" s="40"/>
      <c r="M412" s="40">
        <v>8.3699999999999997E-2</v>
      </c>
      <c r="N412" s="40"/>
      <c r="O412" s="40"/>
      <c r="P412" s="42"/>
      <c r="Q412" s="42"/>
      <c r="R412" s="42">
        <f t="shared" si="66"/>
        <v>1.7709480360000001</v>
      </c>
      <c r="S412" s="42"/>
      <c r="T412" s="44"/>
      <c r="U412" s="44"/>
      <c r="V412" s="44"/>
      <c r="W412" s="44"/>
      <c r="X412" s="39">
        <f t="shared" si="63"/>
        <v>0.29515800600000003</v>
      </c>
      <c r="Y412" s="39">
        <f t="shared" si="64"/>
        <v>0.30000000000000004</v>
      </c>
      <c r="Z412" s="39"/>
      <c r="AA412" s="39">
        <f t="shared" si="65"/>
        <v>0</v>
      </c>
      <c r="AB412" s="39">
        <f>AB255</f>
        <v>24</v>
      </c>
      <c r="AC412" s="39"/>
    </row>
    <row r="413" spans="1:29" s="32" customFormat="1" ht="15" customHeight="1" outlineLevel="3" x14ac:dyDescent="0.35">
      <c r="A413" s="39">
        <f t="shared" si="62"/>
        <v>397</v>
      </c>
      <c r="B413" s="39"/>
      <c r="C413" s="39"/>
      <c r="D413" s="39" t="s">
        <v>260</v>
      </c>
      <c r="E413" s="201" t="s">
        <v>3493</v>
      </c>
      <c r="F413" s="201"/>
      <c r="G413" s="201"/>
      <c r="H413" s="39"/>
      <c r="I413" s="39" t="s">
        <v>1129</v>
      </c>
      <c r="J413" s="39"/>
      <c r="K413" s="40"/>
      <c r="L413" s="40"/>
      <c r="M413" s="40">
        <v>0.05</v>
      </c>
      <c r="N413" s="40"/>
      <c r="O413" s="40"/>
      <c r="P413" s="42"/>
      <c r="Q413" s="42"/>
      <c r="R413" s="42">
        <f t="shared" si="66"/>
        <v>1.057914</v>
      </c>
      <c r="S413" s="42"/>
      <c r="T413" s="44"/>
      <c r="U413" s="44"/>
      <c r="V413" s="44"/>
      <c r="W413" s="44"/>
      <c r="X413" s="39">
        <f t="shared" si="63"/>
        <v>0.176319</v>
      </c>
      <c r="Y413" s="39">
        <f t="shared" si="64"/>
        <v>0.2</v>
      </c>
      <c r="Z413" s="39"/>
      <c r="AA413" s="39">
        <f t="shared" si="65"/>
        <v>0</v>
      </c>
      <c r="AB413" s="39">
        <f>AB256</f>
        <v>0</v>
      </c>
      <c r="AC413" s="39"/>
    </row>
    <row r="414" spans="1:29" s="32" customFormat="1" ht="15" customHeight="1" outlineLevel="3" x14ac:dyDescent="0.35">
      <c r="A414" s="39">
        <f t="shared" si="62"/>
        <v>398</v>
      </c>
      <c r="B414" s="39"/>
      <c r="C414" s="39"/>
      <c r="D414" s="39" t="s">
        <v>3841</v>
      </c>
      <c r="E414" s="201" t="s">
        <v>3137</v>
      </c>
      <c r="F414" s="201"/>
      <c r="G414" s="201"/>
      <c r="H414" s="39"/>
      <c r="I414" s="39"/>
      <c r="J414" s="39"/>
      <c r="K414" s="40"/>
      <c r="L414" s="40"/>
      <c r="M414" s="40">
        <v>0.1183</v>
      </c>
      <c r="N414" s="40"/>
      <c r="O414" s="40"/>
      <c r="P414" s="42"/>
      <c r="Q414" s="42"/>
      <c r="R414" s="42">
        <f t="shared" si="66"/>
        <v>2.5030245240000002</v>
      </c>
      <c r="S414" s="42"/>
      <c r="T414" s="44"/>
      <c r="U414" s="44"/>
      <c r="V414" s="44"/>
      <c r="W414" s="44"/>
      <c r="X414" s="39">
        <f t="shared" si="63"/>
        <v>0.41717075400000003</v>
      </c>
      <c r="Y414" s="39">
        <f t="shared" si="64"/>
        <v>0.5</v>
      </c>
      <c r="Z414" s="39"/>
      <c r="AA414" s="39">
        <f t="shared" si="65"/>
        <v>0</v>
      </c>
      <c r="AB414" s="39">
        <f>AB257</f>
        <v>3</v>
      </c>
      <c r="AC414" s="39"/>
    </row>
    <row r="415" spans="1:29" s="32" customFormat="1" ht="15" customHeight="1" outlineLevel="3" x14ac:dyDescent="0.35">
      <c r="A415" s="39">
        <f t="shared" si="62"/>
        <v>399</v>
      </c>
      <c r="B415" s="39"/>
      <c r="C415" s="39"/>
      <c r="D415" s="39" t="s">
        <v>3842</v>
      </c>
      <c r="E415" s="201" t="s">
        <v>3494</v>
      </c>
      <c r="F415" s="201"/>
      <c r="G415" s="201"/>
      <c r="H415" s="39"/>
      <c r="I415" s="39" t="s">
        <v>1249</v>
      </c>
      <c r="J415" s="39"/>
      <c r="K415" s="40"/>
      <c r="L415" s="40"/>
      <c r="M415" s="40">
        <v>0.14799999999999999</v>
      </c>
      <c r="N415" s="40"/>
      <c r="O415" s="40"/>
      <c r="P415" s="42"/>
      <c r="Q415" s="42"/>
      <c r="R415" s="42">
        <f t="shared" si="66"/>
        <v>3.1314254400000001</v>
      </c>
      <c r="S415" s="42"/>
      <c r="T415" s="44"/>
      <c r="U415" s="44"/>
      <c r="V415" s="44"/>
      <c r="W415" s="44"/>
      <c r="X415" s="39">
        <f t="shared" si="63"/>
        <v>0.52190424000000002</v>
      </c>
      <c r="Y415" s="39">
        <f t="shared" si="64"/>
        <v>0.6</v>
      </c>
      <c r="Z415" s="39"/>
      <c r="AA415" s="39">
        <f t="shared" si="65"/>
        <v>0</v>
      </c>
      <c r="AB415" s="39">
        <f>AB258</f>
        <v>0</v>
      </c>
      <c r="AC415" s="39"/>
    </row>
    <row r="416" spans="1:29" s="32" customFormat="1" ht="15" customHeight="1" outlineLevel="2" x14ac:dyDescent="0.35">
      <c r="A416" s="39">
        <f t="shared" si="62"/>
        <v>400</v>
      </c>
      <c r="B416" s="39"/>
      <c r="C416" s="39" t="s">
        <v>1296</v>
      </c>
      <c r="D416" s="201" t="s">
        <v>4011</v>
      </c>
      <c r="E416" s="201"/>
      <c r="F416" s="201"/>
      <c r="G416" s="201"/>
      <c r="H416" s="39"/>
      <c r="I416" s="39"/>
      <c r="J416" s="39"/>
      <c r="K416" s="40"/>
      <c r="L416" s="40"/>
      <c r="M416" s="40">
        <v>7.6899999999999996E-2</v>
      </c>
      <c r="N416" s="40">
        <f>SUM(N417:N428)</f>
        <v>1</v>
      </c>
      <c r="O416" s="40"/>
      <c r="P416" s="42"/>
      <c r="Q416" s="42"/>
      <c r="R416" s="42">
        <f>$Q$255*M416</f>
        <v>2.1593520000000002</v>
      </c>
      <c r="S416" s="42"/>
      <c r="T416" s="44"/>
      <c r="U416" s="44"/>
      <c r="V416" s="44"/>
      <c r="W416" s="44"/>
      <c r="X416" s="39">
        <f t="shared" si="63"/>
        <v>0.35989200000000005</v>
      </c>
      <c r="Y416" s="39">
        <f t="shared" si="64"/>
        <v>0.4</v>
      </c>
      <c r="Z416" s="39">
        <v>69</v>
      </c>
      <c r="AA416" s="39">
        <f t="shared" si="65"/>
        <v>0</v>
      </c>
      <c r="AB416" s="39">
        <f>WORKDAY(AA416,X416)</f>
        <v>0</v>
      </c>
      <c r="AC416" s="39"/>
    </row>
    <row r="417" spans="1:29" s="32" customFormat="1" ht="15" customHeight="1" outlineLevel="2" x14ac:dyDescent="0.35">
      <c r="A417" s="39">
        <f t="shared" si="62"/>
        <v>401</v>
      </c>
      <c r="B417" s="39"/>
      <c r="C417" s="39"/>
      <c r="D417" s="39" t="s">
        <v>3053</v>
      </c>
      <c r="E417" s="201" t="s">
        <v>4012</v>
      </c>
      <c r="F417" s="201"/>
      <c r="G417" s="201"/>
      <c r="H417" s="39"/>
      <c r="I417" s="39" t="s">
        <v>1129</v>
      </c>
      <c r="J417" s="39"/>
      <c r="K417" s="40"/>
      <c r="L417" s="40"/>
      <c r="M417" s="40"/>
      <c r="N417" s="40">
        <v>0.35</v>
      </c>
      <c r="O417" s="40">
        <f>SUM(O418:O420)</f>
        <v>1</v>
      </c>
      <c r="P417" s="42"/>
      <c r="Q417" s="42"/>
      <c r="R417" s="42"/>
      <c r="S417" s="42">
        <f>$R$259*N417</f>
        <v>0.75577320000000003</v>
      </c>
      <c r="T417" s="44"/>
      <c r="U417" s="44"/>
      <c r="V417" s="44"/>
      <c r="W417" s="44"/>
      <c r="X417" s="39">
        <f t="shared" si="63"/>
        <v>0.1259622</v>
      </c>
      <c r="Y417" s="39">
        <f t="shared" si="64"/>
        <v>0.2</v>
      </c>
      <c r="Z417" s="39"/>
      <c r="AA417" s="39">
        <f t="shared" si="65"/>
        <v>0</v>
      </c>
      <c r="AB417" s="39">
        <f>WORKDAY(AA417,X417)</f>
        <v>0</v>
      </c>
      <c r="AC417" s="39"/>
    </row>
    <row r="418" spans="1:29" s="32" customFormat="1" ht="15" customHeight="1" outlineLevel="3" x14ac:dyDescent="0.35">
      <c r="A418" s="39">
        <f t="shared" si="62"/>
        <v>402</v>
      </c>
      <c r="B418" s="39"/>
      <c r="C418" s="39"/>
      <c r="D418" s="39"/>
      <c r="E418" s="39" t="s">
        <v>3054</v>
      </c>
      <c r="F418" s="201" t="s">
        <v>3870</v>
      </c>
      <c r="G418" s="201"/>
      <c r="H418" s="39"/>
      <c r="I418" s="39" t="s">
        <v>1129</v>
      </c>
      <c r="J418" s="39"/>
      <c r="K418" s="40"/>
      <c r="L418" s="40"/>
      <c r="M418" s="40"/>
      <c r="N418" s="40"/>
      <c r="O418" s="40">
        <v>0.1</v>
      </c>
      <c r="P418" s="42"/>
      <c r="Q418" s="42"/>
      <c r="R418" s="42"/>
      <c r="S418" s="42"/>
      <c r="T418" s="44"/>
      <c r="U418" s="44"/>
      <c r="V418" s="44"/>
      <c r="W418" s="44"/>
      <c r="X418" s="39" t="e">
        <f t="shared" si="63"/>
        <v>#VALUE!</v>
      </c>
      <c r="Y418" s="39" t="e">
        <f t="shared" si="64"/>
        <v>#VALUE!</v>
      </c>
      <c r="Z418" s="39"/>
      <c r="AA418" s="39">
        <f t="shared" si="65"/>
        <v>0</v>
      </c>
      <c r="AB418" s="39" t="e">
        <f>WORKDAY(AA418,X418)</f>
        <v>#VALUE!</v>
      </c>
      <c r="AC418" s="39"/>
    </row>
    <row r="419" spans="1:29" s="32" customFormat="1" ht="15" customHeight="1" outlineLevel="3" x14ac:dyDescent="0.35">
      <c r="A419" s="39">
        <f t="shared" si="62"/>
        <v>403</v>
      </c>
      <c r="B419" s="39"/>
      <c r="C419" s="39"/>
      <c r="D419" s="39"/>
      <c r="E419" s="39" t="s">
        <v>3055</v>
      </c>
      <c r="F419" s="201" t="s">
        <v>3871</v>
      </c>
      <c r="G419" s="201"/>
      <c r="H419" s="39"/>
      <c r="I419" s="39" t="s">
        <v>1129</v>
      </c>
      <c r="J419" s="39"/>
      <c r="K419" s="40"/>
      <c r="L419" s="40"/>
      <c r="M419" s="40"/>
      <c r="N419" s="40"/>
      <c r="O419" s="40">
        <v>0.8</v>
      </c>
      <c r="P419" s="42"/>
      <c r="Q419" s="42"/>
      <c r="R419" s="42"/>
      <c r="S419" s="42"/>
      <c r="T419" s="44"/>
      <c r="U419" s="44"/>
      <c r="V419" s="44"/>
      <c r="W419" s="44"/>
      <c r="X419" s="39" t="e">
        <f>IF(ISBLANK(P419),IF(ISBLANK(Q419),IF(ISBLANK(R419),IF(ISBLANK(#REF!),"Error",#REF!),R419),Q419),P419)/6</f>
        <v>#REF!</v>
      </c>
      <c r="Y419" s="39" t="e">
        <f t="shared" si="64"/>
        <v>#REF!</v>
      </c>
      <c r="Z419" s="39">
        <v>69</v>
      </c>
      <c r="AA419" s="39">
        <f t="shared" si="65"/>
        <v>0</v>
      </c>
      <c r="AB419" s="39" t="e">
        <f>WORKDAY(AA419,X419)</f>
        <v>#REF!</v>
      </c>
      <c r="AC419" s="39"/>
    </row>
    <row r="420" spans="1:29" s="32" customFormat="1" ht="15" customHeight="1" outlineLevel="3" x14ac:dyDescent="0.35">
      <c r="A420" s="39">
        <f t="shared" si="62"/>
        <v>404</v>
      </c>
      <c r="B420" s="39"/>
      <c r="C420" s="39"/>
      <c r="D420" s="39"/>
      <c r="E420" s="39" t="s">
        <v>3056</v>
      </c>
      <c r="F420" s="201" t="s">
        <v>3872</v>
      </c>
      <c r="G420" s="201"/>
      <c r="H420" s="39"/>
      <c r="I420" s="39" t="s">
        <v>1129</v>
      </c>
      <c r="J420" s="39"/>
      <c r="K420" s="40"/>
      <c r="L420" s="40"/>
      <c r="M420" s="40"/>
      <c r="N420" s="40"/>
      <c r="O420" s="40">
        <v>0.1</v>
      </c>
      <c r="P420" s="42"/>
      <c r="Q420" s="42"/>
      <c r="R420" s="42"/>
      <c r="S420" s="42"/>
      <c r="T420" s="44"/>
      <c r="U420" s="44"/>
      <c r="V420" s="44"/>
      <c r="W420" s="44"/>
      <c r="X420" s="39" t="e">
        <f>IF(ISBLANK(P420),IF(ISBLANK(Q420),IF(ISBLANK(R420),IF(ISBLANK(#REF!),"Error",#REF!),R420),Q420),P420)/6</f>
        <v>#REF!</v>
      </c>
      <c r="Y420" s="39" t="e">
        <f t="shared" si="64"/>
        <v>#REF!</v>
      </c>
      <c r="Z420" s="39">
        <v>74</v>
      </c>
      <c r="AA420" s="39">
        <f t="shared" si="65"/>
        <v>18</v>
      </c>
      <c r="AB420" s="39" t="e">
        <f>WORKDAY(AA420,X420)</f>
        <v>#REF!</v>
      </c>
      <c r="AC420" s="39"/>
    </row>
    <row r="421" spans="1:29" s="32" customFormat="1" ht="15" customHeight="1" outlineLevel="2" x14ac:dyDescent="0.35">
      <c r="A421" s="39">
        <f t="shared" si="62"/>
        <v>405</v>
      </c>
      <c r="B421" s="39"/>
      <c r="C421" s="39"/>
      <c r="D421" s="39" t="s">
        <v>3065</v>
      </c>
      <c r="E421" s="201" t="s">
        <v>4013</v>
      </c>
      <c r="F421" s="201"/>
      <c r="G421" s="201"/>
      <c r="H421" s="39"/>
      <c r="I421" s="39"/>
      <c r="J421" s="39"/>
      <c r="K421" s="40"/>
      <c r="L421" s="40"/>
      <c r="M421" s="40"/>
      <c r="N421" s="40">
        <v>0.2</v>
      </c>
      <c r="O421" s="40">
        <f>SUM(O422:O423)</f>
        <v>1</v>
      </c>
      <c r="P421" s="42"/>
      <c r="Q421" s="42"/>
      <c r="R421" s="42"/>
      <c r="S421" s="42"/>
      <c r="T421" s="44"/>
      <c r="U421" s="44"/>
      <c r="V421" s="44"/>
      <c r="W421" s="44"/>
      <c r="X421" s="39" t="e">
        <f t="shared" ref="X421:X428" si="67">IF(ISBLANK(P421),IF(ISBLANK(Q421),IF(ISBLANK(R421),IF(ISBLANK(S421),"Error",S421),R421),Q421),P421)/6</f>
        <v>#VALUE!</v>
      </c>
      <c r="Y421" s="39" t="e">
        <f t="shared" si="64"/>
        <v>#VALUE!</v>
      </c>
      <c r="Z421" s="39"/>
      <c r="AA421" s="39"/>
      <c r="AB421" s="39"/>
      <c r="AC421" s="39"/>
    </row>
    <row r="422" spans="1:29" s="32" customFormat="1" ht="15" customHeight="1" outlineLevel="3" x14ac:dyDescent="0.35">
      <c r="A422" s="39">
        <f t="shared" si="62"/>
        <v>406</v>
      </c>
      <c r="B422" s="39"/>
      <c r="C422" s="39"/>
      <c r="D422" s="39"/>
      <c r="E422" s="39" t="s">
        <v>3066</v>
      </c>
      <c r="F422" s="201" t="s">
        <v>3874</v>
      </c>
      <c r="G422" s="201"/>
      <c r="H422" s="39"/>
      <c r="I422" s="39"/>
      <c r="J422" s="39"/>
      <c r="K422" s="40"/>
      <c r="L422" s="40"/>
      <c r="M422" s="40"/>
      <c r="N422" s="40"/>
      <c r="O422" s="40">
        <v>0.8</v>
      </c>
      <c r="P422" s="42"/>
      <c r="Q422" s="42"/>
      <c r="R422" s="42"/>
      <c r="S422" s="42"/>
      <c r="T422" s="44"/>
      <c r="U422" s="44"/>
      <c r="V422" s="44"/>
      <c r="W422" s="44"/>
      <c r="X422" s="39" t="e">
        <f t="shared" si="67"/>
        <v>#VALUE!</v>
      </c>
      <c r="Y422" s="39" t="e">
        <f t="shared" si="64"/>
        <v>#VALUE!</v>
      </c>
      <c r="Z422" s="39"/>
      <c r="AA422" s="39"/>
      <c r="AB422" s="39"/>
      <c r="AC422" s="39"/>
    </row>
    <row r="423" spans="1:29" s="32" customFormat="1" ht="15" customHeight="1" outlineLevel="3" x14ac:dyDescent="0.35">
      <c r="A423" s="39">
        <f t="shared" si="62"/>
        <v>407</v>
      </c>
      <c r="B423" s="39"/>
      <c r="C423" s="39"/>
      <c r="D423" s="39"/>
      <c r="E423" s="39" t="s">
        <v>3067</v>
      </c>
      <c r="F423" s="201" t="s">
        <v>3879</v>
      </c>
      <c r="G423" s="201"/>
      <c r="H423" s="39"/>
      <c r="I423" s="39"/>
      <c r="J423" s="39"/>
      <c r="K423" s="40"/>
      <c r="L423" s="40"/>
      <c r="M423" s="40"/>
      <c r="N423" s="40"/>
      <c r="O423" s="40">
        <v>0.2</v>
      </c>
      <c r="P423" s="42"/>
      <c r="Q423" s="42"/>
      <c r="R423" s="42"/>
      <c r="S423" s="42"/>
      <c r="T423" s="44"/>
      <c r="U423" s="44"/>
      <c r="V423" s="44"/>
      <c r="W423" s="44"/>
      <c r="X423" s="39" t="e">
        <f t="shared" si="67"/>
        <v>#VALUE!</v>
      </c>
      <c r="Y423" s="39"/>
      <c r="Z423" s="39"/>
      <c r="AA423" s="39"/>
      <c r="AB423" s="39"/>
      <c r="AC423" s="39"/>
    </row>
    <row r="424" spans="1:29" s="32" customFormat="1" ht="15" customHeight="1" outlineLevel="2" x14ac:dyDescent="0.35">
      <c r="A424" s="39">
        <f t="shared" si="62"/>
        <v>408</v>
      </c>
      <c r="B424" s="39"/>
      <c r="C424" s="39"/>
      <c r="D424" s="39" t="s">
        <v>3078</v>
      </c>
      <c r="E424" s="201" t="s">
        <v>4014</v>
      </c>
      <c r="F424" s="201"/>
      <c r="G424" s="201"/>
      <c r="H424" s="39"/>
      <c r="I424" s="39"/>
      <c r="J424" s="39"/>
      <c r="K424" s="40"/>
      <c r="L424" s="40"/>
      <c r="M424" s="40"/>
      <c r="N424" s="40">
        <v>0.45</v>
      </c>
      <c r="O424" s="40">
        <f>SUM(O425:O428)</f>
        <v>1</v>
      </c>
      <c r="P424" s="42"/>
      <c r="Q424" s="42"/>
      <c r="R424" s="42"/>
      <c r="S424" s="42"/>
      <c r="T424" s="44"/>
      <c r="U424" s="44"/>
      <c r="V424" s="44"/>
      <c r="W424" s="44"/>
      <c r="X424" s="39" t="e">
        <f t="shared" si="67"/>
        <v>#VALUE!</v>
      </c>
      <c r="Y424" s="39" t="e">
        <f t="shared" ref="Y424:Y440" si="68">ROUNDUP(X424,1)</f>
        <v>#VALUE!</v>
      </c>
      <c r="Z424" s="39"/>
      <c r="AA424" s="39"/>
      <c r="AB424" s="39"/>
      <c r="AC424" s="39"/>
    </row>
    <row r="425" spans="1:29" s="32" customFormat="1" ht="15" customHeight="1" outlineLevel="3" x14ac:dyDescent="0.35">
      <c r="A425" s="39">
        <f t="shared" si="62"/>
        <v>409</v>
      </c>
      <c r="B425" s="39"/>
      <c r="C425" s="39"/>
      <c r="D425" s="39"/>
      <c r="E425" s="39" t="s">
        <v>3079</v>
      </c>
      <c r="F425" s="201" t="s">
        <v>3743</v>
      </c>
      <c r="G425" s="201"/>
      <c r="H425" s="39"/>
      <c r="I425" s="39"/>
      <c r="J425" s="39"/>
      <c r="K425" s="40"/>
      <c r="L425" s="40"/>
      <c r="M425" s="40"/>
      <c r="N425" s="40"/>
      <c r="O425" s="40">
        <v>0.35</v>
      </c>
      <c r="P425" s="42"/>
      <c r="Q425" s="42"/>
      <c r="R425" s="42"/>
      <c r="S425" s="42"/>
      <c r="T425" s="44"/>
      <c r="U425" s="44"/>
      <c r="V425" s="44"/>
      <c r="W425" s="44"/>
      <c r="X425" s="39" t="e">
        <f t="shared" si="67"/>
        <v>#VALUE!</v>
      </c>
      <c r="Y425" s="39" t="e">
        <f t="shared" si="68"/>
        <v>#VALUE!</v>
      </c>
      <c r="Z425" s="39"/>
      <c r="AA425" s="39"/>
      <c r="AB425" s="39"/>
      <c r="AC425" s="39"/>
    </row>
    <row r="426" spans="1:29" s="32" customFormat="1" ht="15" customHeight="1" outlineLevel="3" x14ac:dyDescent="0.35">
      <c r="A426" s="39">
        <f t="shared" si="62"/>
        <v>410</v>
      </c>
      <c r="B426" s="39"/>
      <c r="C426" s="39"/>
      <c r="D426" s="39"/>
      <c r="E426" s="39" t="s">
        <v>3080</v>
      </c>
      <c r="F426" s="201" t="s">
        <v>3744</v>
      </c>
      <c r="G426" s="201"/>
      <c r="H426" s="39"/>
      <c r="I426" s="39"/>
      <c r="J426" s="39"/>
      <c r="K426" s="40"/>
      <c r="L426" s="40"/>
      <c r="M426" s="40"/>
      <c r="N426" s="40"/>
      <c r="O426" s="40">
        <v>0.2</v>
      </c>
      <c r="P426" s="42"/>
      <c r="Q426" s="42"/>
      <c r="R426" s="42" t="e">
        <f>(#REF!*M426)</f>
        <v>#REF!</v>
      </c>
      <c r="S426" s="42"/>
      <c r="T426" s="44"/>
      <c r="U426" s="44"/>
      <c r="V426" s="44" t="e">
        <f>R426*Sheet2!$C$4</f>
        <v>#REF!</v>
      </c>
      <c r="W426" s="44"/>
      <c r="X426" s="39" t="e">
        <f t="shared" si="67"/>
        <v>#REF!</v>
      </c>
      <c r="Y426" s="39" t="e">
        <f t="shared" si="68"/>
        <v>#REF!</v>
      </c>
      <c r="Z426" s="39">
        <v>4</v>
      </c>
      <c r="AA426" s="39">
        <f>IF(ISBLANK(Z426),,WORKDAY(VLOOKUP(Z426,$A$2:$AB$876,26),0))</f>
        <v>0</v>
      </c>
      <c r="AB426" s="39" t="e">
        <f>(WORKDAY(AA426,Y426))</f>
        <v>#REF!</v>
      </c>
      <c r="AC426" s="39"/>
    </row>
    <row r="427" spans="1:29" s="32" customFormat="1" ht="15" customHeight="1" outlineLevel="3" x14ac:dyDescent="0.35">
      <c r="A427" s="39">
        <f t="shared" si="62"/>
        <v>411</v>
      </c>
      <c r="B427" s="39"/>
      <c r="C427" s="39"/>
      <c r="D427" s="39"/>
      <c r="E427" s="39" t="s">
        <v>3081</v>
      </c>
      <c r="F427" s="201" t="s">
        <v>3745</v>
      </c>
      <c r="G427" s="201"/>
      <c r="H427" s="39"/>
      <c r="I427" s="39"/>
      <c r="J427" s="39">
        <f>LEN(TRIM(I427))-LEN(SUBSTITUTE(TRIM(I427),",",""))+1</f>
        <v>1</v>
      </c>
      <c r="K427" s="40"/>
      <c r="L427" s="40"/>
      <c r="M427" s="40"/>
      <c r="N427" s="40"/>
      <c r="O427" s="40">
        <v>0.35</v>
      </c>
      <c r="P427" s="42"/>
      <c r="Q427" s="42"/>
      <c r="R427" s="42"/>
      <c r="S427" s="42" t="e">
        <f>#REF!*N427</f>
        <v>#REF!</v>
      </c>
      <c r="T427" s="44"/>
      <c r="U427" s="44"/>
      <c r="V427" s="44"/>
      <c r="W427" s="44" t="e">
        <f>S427*Sheet2!$C$4</f>
        <v>#REF!</v>
      </c>
      <c r="X427" s="39" t="e">
        <f t="shared" si="67"/>
        <v>#REF!</v>
      </c>
      <c r="Y427" s="39" t="e">
        <f t="shared" si="68"/>
        <v>#REF!</v>
      </c>
      <c r="Z427" s="39"/>
      <c r="AA427" s="39">
        <f>IF(ISBLANK(Z427),,WORKDAY(VLOOKUP(Z427,$A$2:$AB$876,26),0))</f>
        <v>0</v>
      </c>
      <c r="AB427" s="39" t="e">
        <f>(WORKDAY(AA427,Y427))</f>
        <v>#REF!</v>
      </c>
      <c r="AC427" s="39"/>
    </row>
    <row r="428" spans="1:29" s="32" customFormat="1" ht="15" customHeight="1" outlineLevel="3" x14ac:dyDescent="0.35">
      <c r="A428" s="39">
        <f t="shared" si="62"/>
        <v>412</v>
      </c>
      <c r="B428" s="39"/>
      <c r="C428" s="39"/>
      <c r="D428" s="39"/>
      <c r="E428" s="39" t="s">
        <v>3082</v>
      </c>
      <c r="F428" s="201" t="s">
        <v>3746</v>
      </c>
      <c r="G428" s="201"/>
      <c r="H428" s="39"/>
      <c r="I428" s="39"/>
      <c r="J428" s="39"/>
      <c r="K428" s="40"/>
      <c r="L428" s="40"/>
      <c r="M428" s="40"/>
      <c r="N428" s="40"/>
      <c r="O428" s="40">
        <v>0.1</v>
      </c>
      <c r="P428" s="42"/>
      <c r="Q428" s="42"/>
      <c r="R428" s="42" t="e">
        <f>(#REF!*M428)</f>
        <v>#REF!</v>
      </c>
      <c r="S428" s="42"/>
      <c r="T428" s="44"/>
      <c r="U428" s="44"/>
      <c r="V428" s="44" t="e">
        <f>R428*Sheet2!$C$4</f>
        <v>#REF!</v>
      </c>
      <c r="W428" s="44"/>
      <c r="X428" s="39" t="e">
        <f t="shared" si="67"/>
        <v>#REF!</v>
      </c>
      <c r="Y428" s="39" t="e">
        <f t="shared" si="68"/>
        <v>#REF!</v>
      </c>
      <c r="Z428" s="39">
        <v>9</v>
      </c>
      <c r="AA428" s="39">
        <f>IF(ISBLANK(Z428),,WORKDAY(VLOOKUP(Z428,$A$2:$AB$876,26),0))</f>
        <v>4</v>
      </c>
      <c r="AB428" s="39" t="e">
        <f>(WORKDAY(AA428,Y428))</f>
        <v>#REF!</v>
      </c>
      <c r="AC428" s="39"/>
    </row>
    <row r="429" spans="1:29" s="32" customFormat="1" ht="15" customHeight="1" outlineLevel="2" x14ac:dyDescent="0.35">
      <c r="A429" s="39">
        <f t="shared" si="62"/>
        <v>413</v>
      </c>
      <c r="B429" s="39"/>
      <c r="C429" s="39" t="s">
        <v>1302</v>
      </c>
      <c r="D429" s="201" t="s">
        <v>4015</v>
      </c>
      <c r="E429" s="201"/>
      <c r="F429" s="201"/>
      <c r="G429" s="201"/>
      <c r="H429" s="39"/>
      <c r="I429" s="39"/>
      <c r="J429" s="39"/>
      <c r="K429" s="40"/>
      <c r="L429" s="40"/>
      <c r="M429" s="40"/>
      <c r="N429" s="40"/>
      <c r="O429" s="40"/>
      <c r="P429" s="42"/>
      <c r="Q429" s="42"/>
      <c r="R429" s="42"/>
      <c r="S429" s="42"/>
      <c r="T429" s="44"/>
      <c r="U429" s="44"/>
      <c r="V429" s="44"/>
      <c r="W429" s="44"/>
      <c r="X429" s="39"/>
      <c r="Y429" s="39"/>
      <c r="Z429" s="39"/>
      <c r="AA429" s="39"/>
      <c r="AB429" s="39"/>
      <c r="AC429" s="39"/>
    </row>
    <row r="430" spans="1:29" s="32" customFormat="1" ht="15" customHeight="1" outlineLevel="2" x14ac:dyDescent="0.35">
      <c r="A430" s="39">
        <f t="shared" si="62"/>
        <v>414</v>
      </c>
      <c r="B430" s="39"/>
      <c r="C430" s="39" t="s">
        <v>1298</v>
      </c>
      <c r="D430" s="201" t="s">
        <v>4016</v>
      </c>
      <c r="E430" s="201"/>
      <c r="F430" s="201"/>
      <c r="G430" s="201"/>
      <c r="H430" s="39"/>
      <c r="I430" s="39"/>
      <c r="J430" s="39"/>
      <c r="K430" s="40"/>
      <c r="L430" s="40"/>
      <c r="M430" s="40"/>
      <c r="N430" s="40"/>
      <c r="O430" s="40"/>
      <c r="P430" s="42"/>
      <c r="Q430" s="42"/>
      <c r="R430" s="42"/>
      <c r="S430" s="42"/>
      <c r="T430" s="44"/>
      <c r="U430" s="44"/>
      <c r="V430" s="44"/>
      <c r="W430" s="44"/>
      <c r="X430" s="39" t="e">
        <f t="shared" ref="X430:X440" si="69">IF(ISBLANK(P430),IF(ISBLANK(Q430),IF(ISBLANK(R430),IF(ISBLANK(S430),"Error",S430),R430),Q430),P430)/6</f>
        <v>#VALUE!</v>
      </c>
      <c r="Y430" s="39" t="e">
        <f t="shared" si="68"/>
        <v>#VALUE!</v>
      </c>
      <c r="Z430" s="39"/>
      <c r="AA430" s="39"/>
      <c r="AB430" s="39"/>
      <c r="AC430" s="39"/>
    </row>
    <row r="431" spans="1:29" s="32" customFormat="1" ht="15" customHeight="1" outlineLevel="3" x14ac:dyDescent="0.35">
      <c r="A431" s="39">
        <f t="shared" si="62"/>
        <v>415</v>
      </c>
      <c r="B431" s="39"/>
      <c r="C431" s="39"/>
      <c r="D431" s="39" t="s">
        <v>3090</v>
      </c>
      <c r="E431" s="201" t="s">
        <v>4017</v>
      </c>
      <c r="F431" s="201"/>
      <c r="G431" s="201"/>
      <c r="H431" s="39"/>
      <c r="I431" s="39"/>
      <c r="J431" s="39"/>
      <c r="K431" s="40"/>
      <c r="L431" s="40"/>
      <c r="M431" s="40">
        <v>0.4</v>
      </c>
      <c r="N431" s="40">
        <f>SUM(N432:N435)</f>
        <v>1</v>
      </c>
      <c r="O431" s="40"/>
      <c r="P431" s="42"/>
      <c r="Q431" s="42"/>
      <c r="R431" s="42" t="e">
        <f>(#REF!*M431)</f>
        <v>#REF!</v>
      </c>
      <c r="S431" s="42"/>
      <c r="T431" s="44"/>
      <c r="U431" s="44"/>
      <c r="V431" s="44"/>
      <c r="W431" s="44"/>
      <c r="X431" s="39" t="e">
        <f t="shared" si="69"/>
        <v>#REF!</v>
      </c>
      <c r="Y431" s="39" t="e">
        <f t="shared" si="68"/>
        <v>#REF!</v>
      </c>
      <c r="Z431" s="39"/>
      <c r="AA431" s="39"/>
      <c r="AB431" s="39"/>
      <c r="AC431" s="39"/>
    </row>
    <row r="432" spans="1:29" s="32" customFormat="1" ht="15" customHeight="1" outlineLevel="4" x14ac:dyDescent="0.35">
      <c r="A432" s="39">
        <f t="shared" si="62"/>
        <v>416</v>
      </c>
      <c r="B432" s="39"/>
      <c r="C432" s="39"/>
      <c r="D432" s="39"/>
      <c r="E432" s="39" t="s">
        <v>3916</v>
      </c>
      <c r="F432" s="201" t="s">
        <v>3876</v>
      </c>
      <c r="G432" s="201"/>
      <c r="H432" s="39"/>
      <c r="I432" s="39"/>
      <c r="J432" s="39">
        <f>LEN(TRIM(I432))-LEN(SUBSTITUTE(TRIM(I432),",",""))+1</f>
        <v>1</v>
      </c>
      <c r="K432" s="40"/>
      <c r="L432" s="40"/>
      <c r="M432" s="40"/>
      <c r="N432" s="40">
        <v>0.12</v>
      </c>
      <c r="O432" s="40"/>
      <c r="P432" s="42"/>
      <c r="Q432" s="42"/>
      <c r="R432" s="42"/>
      <c r="S432" s="42" t="e">
        <f>#REF!*N432</f>
        <v>#REF!</v>
      </c>
      <c r="T432" s="44"/>
      <c r="U432" s="44"/>
      <c r="V432" s="44"/>
      <c r="W432" s="44"/>
      <c r="X432" s="39" t="e">
        <f t="shared" si="69"/>
        <v>#REF!</v>
      </c>
      <c r="Y432" s="39" t="e">
        <f t="shared" si="68"/>
        <v>#REF!</v>
      </c>
      <c r="Z432" s="39"/>
      <c r="AA432" s="39"/>
      <c r="AB432" s="39"/>
      <c r="AC432" s="39"/>
    </row>
    <row r="433" spans="1:29" s="32" customFormat="1" ht="15" customHeight="1" outlineLevel="4" x14ac:dyDescent="0.35">
      <c r="A433" s="39">
        <f t="shared" si="62"/>
        <v>417</v>
      </c>
      <c r="B433" s="39"/>
      <c r="C433" s="39"/>
      <c r="D433" s="39"/>
      <c r="E433" s="39" t="s">
        <v>3917</v>
      </c>
      <c r="F433" s="201" t="s">
        <v>3877</v>
      </c>
      <c r="G433" s="201"/>
      <c r="H433" s="39"/>
      <c r="I433" s="39"/>
      <c r="J433" s="39">
        <f>LEN(TRIM(I433))-LEN(SUBSTITUTE(TRIM(I433),",",""))+1</f>
        <v>1</v>
      </c>
      <c r="K433" s="40"/>
      <c r="L433" s="40"/>
      <c r="M433" s="40"/>
      <c r="N433" s="40">
        <v>0.02</v>
      </c>
      <c r="O433" s="40"/>
      <c r="P433" s="42"/>
      <c r="Q433" s="42"/>
      <c r="R433" s="42"/>
      <c r="S433" s="42" t="e">
        <f>#REF!*N433</f>
        <v>#REF!</v>
      </c>
      <c r="T433" s="44"/>
      <c r="U433" s="44"/>
      <c r="V433" s="44"/>
      <c r="W433" s="44"/>
      <c r="X433" s="39" t="e">
        <f t="shared" si="69"/>
        <v>#REF!</v>
      </c>
      <c r="Y433" s="39" t="e">
        <f t="shared" si="68"/>
        <v>#REF!</v>
      </c>
      <c r="Z433" s="39"/>
      <c r="AA433" s="39"/>
      <c r="AB433" s="39"/>
      <c r="AC433" s="39"/>
    </row>
    <row r="434" spans="1:29" s="32" customFormat="1" ht="15" customHeight="1" outlineLevel="4" x14ac:dyDescent="0.35">
      <c r="A434" s="39">
        <f t="shared" si="62"/>
        <v>418</v>
      </c>
      <c r="B434" s="39"/>
      <c r="C434" s="39"/>
      <c r="D434" s="39"/>
      <c r="E434" s="39" t="s">
        <v>3918</v>
      </c>
      <c r="F434" s="201" t="s">
        <v>3878</v>
      </c>
      <c r="G434" s="201"/>
      <c r="H434" s="39"/>
      <c r="I434" s="39"/>
      <c r="J434" s="39">
        <f>LEN(TRIM(I434))-LEN(SUBSTITUTE(TRIM(I434),",",""))+1</f>
        <v>1</v>
      </c>
      <c r="K434" s="40"/>
      <c r="L434" s="40"/>
      <c r="M434" s="40"/>
      <c r="N434" s="40">
        <v>0.38</v>
      </c>
      <c r="O434" s="40"/>
      <c r="P434" s="42"/>
      <c r="Q434" s="42"/>
      <c r="R434" s="42"/>
      <c r="S434" s="42" t="e">
        <f>#REF!*N434</f>
        <v>#REF!</v>
      </c>
      <c r="T434" s="44"/>
      <c r="U434" s="44"/>
      <c r="V434" s="44"/>
      <c r="W434" s="44"/>
      <c r="X434" s="39" t="e">
        <f t="shared" si="69"/>
        <v>#REF!</v>
      </c>
      <c r="Y434" s="39" t="e">
        <f t="shared" si="68"/>
        <v>#REF!</v>
      </c>
      <c r="Z434" s="39"/>
      <c r="AA434" s="39"/>
      <c r="AB434" s="39"/>
      <c r="AC434" s="39"/>
    </row>
    <row r="435" spans="1:29" s="32" customFormat="1" ht="15" customHeight="1" outlineLevel="4" x14ac:dyDescent="0.35">
      <c r="A435" s="39">
        <f t="shared" si="62"/>
        <v>419</v>
      </c>
      <c r="B435" s="39"/>
      <c r="C435" s="39"/>
      <c r="D435" s="39"/>
      <c r="E435" s="39" t="s">
        <v>3919</v>
      </c>
      <c r="F435" s="201" t="s">
        <v>3879</v>
      </c>
      <c r="G435" s="201"/>
      <c r="H435" s="39"/>
      <c r="I435" s="39"/>
      <c r="J435" s="39">
        <f>LEN(TRIM(I435))-LEN(SUBSTITUTE(TRIM(I435),",",""))+1</f>
        <v>1</v>
      </c>
      <c r="K435" s="40"/>
      <c r="L435" s="40"/>
      <c r="M435" s="40"/>
      <c r="N435" s="40">
        <v>0.48</v>
      </c>
      <c r="O435" s="40"/>
      <c r="P435" s="42"/>
      <c r="Q435" s="42"/>
      <c r="R435" s="42"/>
      <c r="S435" s="42" t="e">
        <f>#REF!*N435</f>
        <v>#REF!</v>
      </c>
      <c r="T435" s="44"/>
      <c r="U435" s="44"/>
      <c r="V435" s="44"/>
      <c r="W435" s="44"/>
      <c r="X435" s="39" t="e">
        <f t="shared" si="69"/>
        <v>#REF!</v>
      </c>
      <c r="Y435" s="39" t="e">
        <f t="shared" si="68"/>
        <v>#REF!</v>
      </c>
      <c r="Z435" s="39"/>
      <c r="AA435" s="39"/>
      <c r="AB435" s="39"/>
      <c r="AC435" s="39"/>
    </row>
    <row r="436" spans="1:29" s="32" customFormat="1" ht="15" customHeight="1" outlineLevel="3" x14ac:dyDescent="0.35">
      <c r="A436" s="39">
        <f t="shared" si="62"/>
        <v>420</v>
      </c>
      <c r="B436" s="39"/>
      <c r="C436" s="39"/>
      <c r="D436" s="39" t="s">
        <v>3091</v>
      </c>
      <c r="E436" s="201" t="s">
        <v>4018</v>
      </c>
      <c r="F436" s="201"/>
      <c r="G436" s="201"/>
      <c r="H436" s="39"/>
      <c r="I436" s="39"/>
      <c r="J436" s="39"/>
      <c r="K436" s="40"/>
      <c r="L436" s="40"/>
      <c r="M436" s="40">
        <v>0.6</v>
      </c>
      <c r="N436" s="40">
        <f>SUM(N437:N440)</f>
        <v>1</v>
      </c>
      <c r="O436" s="40"/>
      <c r="P436" s="42"/>
      <c r="Q436" s="42"/>
      <c r="R436" s="42" t="e">
        <f>(#REF!*M436)</f>
        <v>#REF!</v>
      </c>
      <c r="S436" s="42"/>
      <c r="T436" s="44"/>
      <c r="U436" s="44"/>
      <c r="V436" s="44"/>
      <c r="W436" s="44"/>
      <c r="X436" s="39" t="e">
        <f t="shared" si="69"/>
        <v>#REF!</v>
      </c>
      <c r="Y436" s="39" t="e">
        <f t="shared" si="68"/>
        <v>#REF!</v>
      </c>
      <c r="Z436" s="39"/>
      <c r="AA436" s="39"/>
      <c r="AB436" s="39"/>
      <c r="AC436" s="39"/>
    </row>
    <row r="437" spans="1:29" s="32" customFormat="1" ht="15" customHeight="1" outlineLevel="4" x14ac:dyDescent="0.35">
      <c r="A437" s="39">
        <f t="shared" si="62"/>
        <v>421</v>
      </c>
      <c r="B437" s="39"/>
      <c r="C437" s="39"/>
      <c r="D437" s="39"/>
      <c r="E437" s="39" t="s">
        <v>3920</v>
      </c>
      <c r="F437" s="201" t="s">
        <v>3881</v>
      </c>
      <c r="G437" s="201"/>
      <c r="H437" s="39"/>
      <c r="I437" s="39"/>
      <c r="J437" s="39">
        <f>LEN(TRIM(I437))-LEN(SUBSTITUTE(TRIM(I437),",",""))+1</f>
        <v>1</v>
      </c>
      <c r="K437" s="40"/>
      <c r="L437" s="40"/>
      <c r="M437" s="40"/>
      <c r="N437" s="40">
        <v>0.5</v>
      </c>
      <c r="O437" s="40"/>
      <c r="P437" s="42"/>
      <c r="Q437" s="42"/>
      <c r="R437" s="42"/>
      <c r="S437" s="42" t="e">
        <f>#REF!*N437</f>
        <v>#REF!</v>
      </c>
      <c r="T437" s="44"/>
      <c r="U437" s="44"/>
      <c r="V437" s="44"/>
      <c r="W437" s="44"/>
      <c r="X437" s="39" t="e">
        <f t="shared" si="69"/>
        <v>#REF!</v>
      </c>
      <c r="Y437" s="39" t="e">
        <f t="shared" si="68"/>
        <v>#REF!</v>
      </c>
      <c r="Z437" s="39"/>
      <c r="AA437" s="39"/>
      <c r="AB437" s="39"/>
      <c r="AC437" s="39"/>
    </row>
    <row r="438" spans="1:29" s="32" customFormat="1" ht="15" customHeight="1" outlineLevel="4" x14ac:dyDescent="0.35">
      <c r="A438" s="39">
        <f t="shared" si="62"/>
        <v>422</v>
      </c>
      <c r="B438" s="39"/>
      <c r="C438" s="39"/>
      <c r="D438" s="39"/>
      <c r="E438" s="39" t="s">
        <v>3921</v>
      </c>
      <c r="F438" s="201" t="s">
        <v>3882</v>
      </c>
      <c r="G438" s="201"/>
      <c r="H438" s="39"/>
      <c r="I438" s="39" t="s">
        <v>1157</v>
      </c>
      <c r="J438" s="39">
        <f>LEN(TRIM(I438))-LEN(SUBSTITUTE(TRIM(I438),",",""))+1</f>
        <v>4</v>
      </c>
      <c r="K438" s="40"/>
      <c r="L438" s="40"/>
      <c r="M438" s="40"/>
      <c r="N438" s="40">
        <v>0.3</v>
      </c>
      <c r="O438" s="40"/>
      <c r="P438" s="42"/>
      <c r="Q438" s="42"/>
      <c r="R438" s="42"/>
      <c r="S438" s="42" t="e">
        <f>#REF!*N438</f>
        <v>#REF!</v>
      </c>
      <c r="T438" s="44"/>
      <c r="U438" s="44">
        <f>Q438*Sheet2!$C$4</f>
        <v>0</v>
      </c>
      <c r="V438" s="44"/>
      <c r="W438" s="44"/>
      <c r="X438" s="39" t="e">
        <f t="shared" si="69"/>
        <v>#REF!</v>
      </c>
      <c r="Y438" s="39" t="e">
        <f t="shared" si="68"/>
        <v>#REF!</v>
      </c>
      <c r="Z438" s="39">
        <v>71</v>
      </c>
      <c r="AA438" s="39">
        <f>IF(ISBLANK(Z438),,WORKDAY(VLOOKUP(Z438,$A$2:$AB$876,26),0))</f>
        <v>0</v>
      </c>
      <c r="AB438" s="39" t="e">
        <f>(WORKDAY(AA438,Y438))</f>
        <v>#REF!</v>
      </c>
      <c r="AC438" s="39"/>
    </row>
    <row r="439" spans="1:29" s="32" customFormat="1" ht="15" customHeight="1" outlineLevel="4" x14ac:dyDescent="0.35">
      <c r="A439" s="39">
        <f t="shared" si="62"/>
        <v>423</v>
      </c>
      <c r="B439" s="39"/>
      <c r="C439" s="39"/>
      <c r="D439" s="39"/>
      <c r="E439" s="39" t="s">
        <v>3922</v>
      </c>
      <c r="F439" s="201" t="s">
        <v>3883</v>
      </c>
      <c r="G439" s="201"/>
      <c r="H439" s="39"/>
      <c r="I439" s="39"/>
      <c r="J439" s="39">
        <f>LEN(TRIM(I439))-LEN(SUBSTITUTE(TRIM(I439),",",""))+1</f>
        <v>1</v>
      </c>
      <c r="K439" s="40"/>
      <c r="L439" s="40"/>
      <c r="M439" s="40"/>
      <c r="N439" s="40">
        <v>0.1</v>
      </c>
      <c r="O439" s="40"/>
      <c r="P439" s="42"/>
      <c r="Q439" s="42"/>
      <c r="R439" s="42"/>
      <c r="S439" s="42" t="e">
        <f>#REF!*N439</f>
        <v>#REF!</v>
      </c>
      <c r="T439" s="44"/>
      <c r="U439" s="44"/>
      <c r="V439" s="44">
        <f>R439*Sheet2!$C$4</f>
        <v>0</v>
      </c>
      <c r="W439" s="44"/>
      <c r="X439" s="39" t="e">
        <f t="shared" si="69"/>
        <v>#REF!</v>
      </c>
      <c r="Y439" s="39" t="e">
        <f t="shared" si="68"/>
        <v>#REF!</v>
      </c>
      <c r="Z439" s="39"/>
      <c r="AA439" s="39">
        <f>IF(ISBLANK(Z439),,WORKDAY(VLOOKUP(Z439,$A$2:$AB$876,26),0))</f>
        <v>0</v>
      </c>
      <c r="AB439" s="39" t="e">
        <f>(WORKDAY(AA439,Y439))</f>
        <v>#REF!</v>
      </c>
      <c r="AC439" s="39"/>
    </row>
    <row r="440" spans="1:29" s="32" customFormat="1" ht="15" customHeight="1" outlineLevel="4" x14ac:dyDescent="0.35">
      <c r="A440" s="39">
        <f t="shared" si="62"/>
        <v>424</v>
      </c>
      <c r="B440" s="39"/>
      <c r="C440" s="39"/>
      <c r="D440" s="39"/>
      <c r="E440" s="39" t="s">
        <v>3923</v>
      </c>
      <c r="F440" s="201" t="s">
        <v>3884</v>
      </c>
      <c r="G440" s="201"/>
      <c r="H440" s="39"/>
      <c r="I440" s="39" t="s">
        <v>1157</v>
      </c>
      <c r="J440" s="39">
        <f>LEN(TRIM(I440))-LEN(SUBSTITUTE(TRIM(I440),",",""))+1</f>
        <v>4</v>
      </c>
      <c r="K440" s="40"/>
      <c r="L440" s="40"/>
      <c r="M440" s="40"/>
      <c r="N440" s="40">
        <v>0.1</v>
      </c>
      <c r="O440" s="40"/>
      <c r="P440" s="42"/>
      <c r="Q440" s="42"/>
      <c r="R440" s="42"/>
      <c r="S440" s="42" t="e">
        <f>#REF!*N440</f>
        <v>#REF!</v>
      </c>
      <c r="T440" s="44"/>
      <c r="U440" s="44"/>
      <c r="V440" s="44"/>
      <c r="W440" s="44" t="e">
        <f>S440*Sheet2!$C$4</f>
        <v>#REF!</v>
      </c>
      <c r="X440" s="39" t="e">
        <f t="shared" si="69"/>
        <v>#REF!</v>
      </c>
      <c r="Y440" s="39" t="e">
        <f t="shared" si="68"/>
        <v>#REF!</v>
      </c>
      <c r="Z440" s="39"/>
      <c r="AA440" s="39">
        <f>IF(ISBLANK(Z440),,WORKDAY(VLOOKUP(Z440,$A$2:$AB$876,26),0))</f>
        <v>0</v>
      </c>
      <c r="AB440" s="39" t="e">
        <f>WORKDAY(AA440,Y440)</f>
        <v>#REF!</v>
      </c>
      <c r="AC440" s="39"/>
    </row>
    <row r="441" spans="1:29" s="32" customFormat="1" ht="15" customHeight="1" outlineLevel="2" x14ac:dyDescent="0.35">
      <c r="A441" s="39">
        <f t="shared" si="62"/>
        <v>425</v>
      </c>
      <c r="B441" s="39"/>
      <c r="C441" s="39" t="s">
        <v>1300</v>
      </c>
      <c r="D441" s="201" t="s">
        <v>3560</v>
      </c>
      <c r="E441" s="201"/>
      <c r="F441" s="201"/>
      <c r="G441" s="201"/>
      <c r="H441" s="39"/>
      <c r="I441" s="39"/>
      <c r="J441" s="39"/>
      <c r="K441" s="40"/>
      <c r="L441" s="40"/>
      <c r="M441" s="40"/>
      <c r="N441" s="40"/>
      <c r="O441" s="40"/>
      <c r="P441" s="42"/>
      <c r="Q441" s="42"/>
      <c r="R441" s="42"/>
      <c r="S441" s="42"/>
      <c r="T441" s="44"/>
      <c r="U441" s="44"/>
      <c r="V441" s="44"/>
      <c r="W441" s="44"/>
      <c r="X441" s="39"/>
      <c r="Y441" s="39"/>
      <c r="Z441" s="39"/>
      <c r="AA441" s="39">
        <f>IF(ISBLANK(Z441),,WORKDAY(VLOOKUP(Z441,$A$2:$AB$876,26),0))</f>
        <v>0</v>
      </c>
      <c r="AB441" s="39">
        <f>WORKDAY(AA441,X441)</f>
        <v>0</v>
      </c>
      <c r="AC441" s="39"/>
    </row>
    <row r="442" spans="1:29" s="32" customFormat="1" ht="15" customHeight="1" outlineLevel="2" x14ac:dyDescent="0.35">
      <c r="A442" s="39">
        <f t="shared" si="62"/>
        <v>426</v>
      </c>
      <c r="B442" s="39"/>
      <c r="C442" s="39" t="s">
        <v>1302</v>
      </c>
      <c r="D442" s="201" t="s">
        <v>4019</v>
      </c>
      <c r="E442" s="201"/>
      <c r="F442" s="201"/>
      <c r="G442" s="201"/>
      <c r="H442" s="39"/>
      <c r="I442" s="39"/>
      <c r="J442" s="39"/>
      <c r="K442" s="40"/>
      <c r="L442" s="40"/>
      <c r="M442" s="40"/>
      <c r="N442" s="40"/>
      <c r="O442" s="40"/>
      <c r="P442" s="42"/>
      <c r="Q442" s="42"/>
      <c r="R442" s="42"/>
      <c r="S442" s="42"/>
      <c r="T442" s="44"/>
      <c r="U442" s="44"/>
      <c r="V442" s="44"/>
      <c r="W442" s="44"/>
      <c r="X442" s="39"/>
      <c r="Y442" s="39"/>
      <c r="Z442" s="39"/>
      <c r="AA442" s="39"/>
      <c r="AB442" s="39"/>
      <c r="AC442" s="39"/>
    </row>
    <row r="443" spans="1:29" s="32" customFormat="1" ht="15" customHeight="1" outlineLevel="1" x14ac:dyDescent="0.35">
      <c r="A443" s="39">
        <f t="shared" si="62"/>
        <v>427</v>
      </c>
      <c r="B443" s="39"/>
      <c r="C443" s="39"/>
      <c r="D443" s="39"/>
      <c r="E443" s="39"/>
      <c r="F443" s="39"/>
      <c r="G443" s="39"/>
      <c r="H443" s="39"/>
      <c r="I443" s="39"/>
      <c r="J443" s="39"/>
      <c r="K443" s="40"/>
      <c r="L443" s="40"/>
      <c r="M443" s="40"/>
      <c r="N443" s="40"/>
      <c r="O443" s="40"/>
      <c r="P443" s="42"/>
      <c r="Q443" s="42"/>
      <c r="R443" s="42"/>
      <c r="S443" s="42"/>
      <c r="T443" s="44"/>
      <c r="U443" s="44"/>
      <c r="V443" s="44"/>
      <c r="W443" s="44"/>
      <c r="X443" s="39"/>
      <c r="Y443" s="39"/>
      <c r="Z443" s="39"/>
      <c r="AA443" s="39"/>
      <c r="AB443" s="39"/>
      <c r="AC443" s="39"/>
    </row>
    <row r="444" spans="1:29" s="32" customFormat="1" ht="15" customHeight="1" outlineLevel="1" x14ac:dyDescent="0.35">
      <c r="A444" s="39">
        <f t="shared" si="62"/>
        <v>428</v>
      </c>
      <c r="B444" s="39"/>
      <c r="C444" s="39"/>
      <c r="D444" s="39"/>
      <c r="E444" s="39"/>
      <c r="F444" s="39"/>
      <c r="G444" s="39"/>
      <c r="H444" s="39"/>
      <c r="I444" s="39"/>
      <c r="J444" s="39"/>
      <c r="K444" s="40"/>
      <c r="L444" s="40"/>
      <c r="M444" s="40"/>
      <c r="N444" s="40"/>
      <c r="O444" s="40"/>
      <c r="P444" s="42"/>
      <c r="Q444" s="42"/>
      <c r="R444" s="42"/>
      <c r="S444" s="42"/>
      <c r="T444" s="44"/>
      <c r="U444" s="44"/>
      <c r="V444" s="44"/>
      <c r="W444" s="44"/>
      <c r="X444" s="39" t="e">
        <f>IF(ISBLANK(P444),IF(ISBLANK(Q444),IF(ISBLANK(R444),IF(ISBLANK(S444),"Error",S444),R444),Q444),P444)/6</f>
        <v>#VALUE!</v>
      </c>
      <c r="Y444" s="39" t="e">
        <f>ROUNDUP(X444,1)</f>
        <v>#VALUE!</v>
      </c>
      <c r="Z444" s="39"/>
      <c r="AA444" s="39">
        <f>IF(ISBLANK(Z444),,WORKDAY(VLOOKUP(Z444,$A$2:$AB$876,26),0))</f>
        <v>0</v>
      </c>
      <c r="AB444" s="39" t="e">
        <f>#REF!</f>
        <v>#REF!</v>
      </c>
      <c r="AC444" s="39"/>
    </row>
    <row r="445" spans="1:29" s="32" customFormat="1" ht="15" customHeight="1" outlineLevel="1" x14ac:dyDescent="0.35">
      <c r="A445" s="39">
        <f t="shared" si="62"/>
        <v>429</v>
      </c>
      <c r="B445" s="39"/>
      <c r="C445" s="39" t="s">
        <v>248</v>
      </c>
      <c r="D445" s="201" t="s">
        <v>3994</v>
      </c>
      <c r="E445" s="201"/>
      <c r="F445" s="201"/>
      <c r="G445" s="201"/>
      <c r="H445" s="39"/>
      <c r="I445" s="39"/>
      <c r="J445" s="39"/>
      <c r="K445" s="40"/>
      <c r="L445" s="40"/>
      <c r="M445" s="40"/>
      <c r="N445" s="40"/>
      <c r="O445" s="40"/>
      <c r="P445" s="42"/>
      <c r="Q445" s="42"/>
      <c r="R445" s="42"/>
      <c r="S445" s="42"/>
      <c r="T445" s="44"/>
      <c r="U445" s="44"/>
      <c r="V445" s="44"/>
      <c r="W445" s="44"/>
      <c r="X445" s="39"/>
      <c r="Y445" s="39"/>
      <c r="Z445" s="39"/>
      <c r="AA445" s="39"/>
      <c r="AB445" s="39"/>
      <c r="AC445" s="39"/>
    </row>
    <row r="446" spans="1:29" s="32" customFormat="1" ht="15" customHeight="1" outlineLevel="1" x14ac:dyDescent="0.35">
      <c r="A446" s="39">
        <f t="shared" si="62"/>
        <v>430</v>
      </c>
      <c r="B446" s="39"/>
      <c r="C446" s="39"/>
      <c r="D446" s="39"/>
      <c r="E446" s="39"/>
      <c r="F446" s="39"/>
      <c r="G446" s="39"/>
      <c r="H446" s="39"/>
      <c r="I446" s="39"/>
      <c r="J446" s="39"/>
      <c r="K446" s="40"/>
      <c r="L446" s="40"/>
      <c r="M446" s="40"/>
      <c r="N446" s="40"/>
      <c r="O446" s="40"/>
      <c r="P446" s="42"/>
      <c r="Q446" s="42"/>
      <c r="R446" s="42"/>
      <c r="S446" s="42"/>
      <c r="T446" s="44"/>
      <c r="U446" s="44"/>
      <c r="V446" s="44"/>
      <c r="W446" s="44"/>
      <c r="X446" s="39"/>
      <c r="Y446" s="39"/>
      <c r="Z446" s="39"/>
      <c r="AA446" s="39"/>
      <c r="AB446" s="39"/>
      <c r="AC446" s="39"/>
    </row>
    <row r="447" spans="1:29" s="32" customFormat="1" ht="15" customHeight="1" outlineLevel="1" x14ac:dyDescent="0.35">
      <c r="A447" s="39">
        <f t="shared" si="62"/>
        <v>431</v>
      </c>
      <c r="B447" s="39"/>
      <c r="C447" s="39" t="s">
        <v>248</v>
      </c>
      <c r="D447" s="201" t="s">
        <v>3995</v>
      </c>
      <c r="E447" s="201"/>
      <c r="F447" s="201"/>
      <c r="G447" s="201"/>
      <c r="H447" s="39"/>
      <c r="I447" s="39"/>
      <c r="J447" s="39"/>
      <c r="K447" s="40"/>
      <c r="L447" s="40"/>
      <c r="M447" s="40"/>
      <c r="N447" s="40"/>
      <c r="O447" s="40"/>
      <c r="P447" s="42"/>
      <c r="Q447" s="42"/>
      <c r="R447" s="42"/>
      <c r="S447" s="42"/>
      <c r="T447" s="44"/>
      <c r="U447" s="44"/>
      <c r="V447" s="44"/>
      <c r="W447" s="44"/>
      <c r="X447" s="39"/>
      <c r="Y447" s="39"/>
      <c r="Z447" s="39"/>
      <c r="AA447" s="39"/>
      <c r="AB447" s="39"/>
      <c r="AC447" s="39"/>
    </row>
    <row r="448" spans="1:29" s="32" customFormat="1" ht="15" customHeight="1" x14ac:dyDescent="0.35">
      <c r="A448" s="39">
        <f t="shared" si="62"/>
        <v>432</v>
      </c>
      <c r="B448" s="39"/>
      <c r="C448" s="39"/>
      <c r="D448" s="39"/>
      <c r="E448" s="39"/>
      <c r="F448" s="39"/>
      <c r="G448" s="39"/>
      <c r="H448" s="39"/>
      <c r="I448" s="39"/>
      <c r="J448" s="39"/>
      <c r="K448" s="40"/>
      <c r="L448" s="40"/>
      <c r="M448" s="40"/>
      <c r="N448" s="40"/>
      <c r="O448" s="40"/>
      <c r="P448" s="42"/>
      <c r="Q448" s="42"/>
      <c r="R448" s="42"/>
      <c r="S448" s="42"/>
      <c r="T448" s="44"/>
      <c r="U448" s="44"/>
      <c r="V448" s="44"/>
      <c r="W448" s="44"/>
      <c r="X448" s="39"/>
      <c r="Y448" s="39"/>
      <c r="Z448" s="39"/>
      <c r="AA448" s="39"/>
      <c r="AB448" s="39"/>
      <c r="AC448" s="39"/>
    </row>
    <row r="449" spans="1:29" s="27" customFormat="1" ht="15" customHeight="1" x14ac:dyDescent="0.35">
      <c r="A449" s="35">
        <f t="shared" si="62"/>
        <v>433</v>
      </c>
      <c r="B449" s="35">
        <v>1.8</v>
      </c>
      <c r="C449" s="212" t="s">
        <v>4299</v>
      </c>
      <c r="D449" s="212"/>
      <c r="E449" s="212"/>
      <c r="F449" s="212"/>
      <c r="G449" s="212"/>
      <c r="H449" s="35"/>
      <c r="I449" s="35"/>
      <c r="J449" s="35"/>
      <c r="K449" s="46">
        <f>IF(Sheet2!$C$5="COTS/SaaS",Sheet1!$D7,Sheet1!$C7)</f>
        <v>0.15</v>
      </c>
      <c r="L449" s="40">
        <f>SUM(L450:L676)</f>
        <v>1.3093999999999999</v>
      </c>
      <c r="M449" s="40"/>
      <c r="N449" s="40"/>
      <c r="O449" s="40"/>
      <c r="P449" s="42">
        <f>((Sheet2!$C$2*40)*K449)</f>
        <v>234</v>
      </c>
      <c r="Q449" s="42"/>
      <c r="R449" s="42"/>
      <c r="S449" s="42"/>
      <c r="T449" s="44">
        <f>P449*Sheet2!$C$4</f>
        <v>23400</v>
      </c>
      <c r="U449" s="44"/>
      <c r="V449" s="44"/>
      <c r="W449" s="44"/>
      <c r="X449" s="35">
        <f t="shared" ref="X449:X459" si="70">IF(ISBLANK(P449),IF(ISBLANK(Q449),IF(ISBLANK(R449),IF(ISBLANK(S449),"Error",S449),R449),Q449),P449)/6</f>
        <v>39</v>
      </c>
      <c r="Y449" s="35">
        <f t="shared" ref="Y449:Y459" si="71">ROUNDUP(X449,1)</f>
        <v>39</v>
      </c>
      <c r="Z449" s="35"/>
      <c r="AA449" s="35">
        <f t="shared" ref="AA449:AA467" si="72">IF(ISBLANK(Z449),,WORKDAY(VLOOKUP(Z449,$A$2:$AB$876,26),0))</f>
        <v>0</v>
      </c>
      <c r="AB449" s="35">
        <f>AB414</f>
        <v>3</v>
      </c>
      <c r="AC449" s="35"/>
    </row>
    <row r="450" spans="1:29" s="27" customFormat="1" ht="15" customHeight="1" outlineLevel="1" x14ac:dyDescent="0.35">
      <c r="A450" s="35">
        <f t="shared" si="62"/>
        <v>434</v>
      </c>
      <c r="B450" s="35"/>
      <c r="C450" s="35" t="s">
        <v>614</v>
      </c>
      <c r="D450" s="212" t="s">
        <v>3453</v>
      </c>
      <c r="E450" s="212"/>
      <c r="F450" s="212"/>
      <c r="G450" s="212"/>
      <c r="H450" s="35"/>
      <c r="I450" s="35" t="s">
        <v>1179</v>
      </c>
      <c r="J450" s="35"/>
      <c r="K450" s="40"/>
      <c r="L450" s="40">
        <v>5.0000000000000001E-3</v>
      </c>
      <c r="M450" s="40"/>
      <c r="N450" s="40"/>
      <c r="O450" s="40"/>
      <c r="P450" s="42"/>
      <c r="Q450" s="42">
        <f>($P$449*L450)</f>
        <v>1.17</v>
      </c>
      <c r="R450" s="42"/>
      <c r="S450" s="42"/>
      <c r="T450" s="44"/>
      <c r="U450" s="44"/>
      <c r="V450" s="44"/>
      <c r="W450" s="44"/>
      <c r="X450" s="35">
        <f t="shared" si="70"/>
        <v>0.19499999999999998</v>
      </c>
      <c r="Y450" s="35">
        <f t="shared" si="71"/>
        <v>0.2</v>
      </c>
      <c r="Z450" s="35"/>
      <c r="AA450" s="35">
        <f t="shared" si="72"/>
        <v>0</v>
      </c>
      <c r="AB450" s="35" t="e">
        <f>AB444</f>
        <v>#REF!</v>
      </c>
      <c r="AC450" s="35"/>
    </row>
    <row r="451" spans="1:29" s="27" customFormat="1" ht="15" customHeight="1" outlineLevel="1" x14ac:dyDescent="0.35">
      <c r="A451" s="35">
        <f t="shared" si="62"/>
        <v>435</v>
      </c>
      <c r="B451" s="35"/>
      <c r="C451" s="35" t="s">
        <v>662</v>
      </c>
      <c r="D451" s="212" t="s">
        <v>3454</v>
      </c>
      <c r="E451" s="212"/>
      <c r="F451" s="212"/>
      <c r="G451" s="212"/>
      <c r="H451" s="212"/>
      <c r="I451" s="212"/>
      <c r="J451" s="212"/>
      <c r="K451" s="212"/>
      <c r="L451" s="212"/>
      <c r="M451" s="212"/>
      <c r="N451" s="212"/>
      <c r="O451" s="212"/>
      <c r="P451" s="42"/>
      <c r="Q451" s="42"/>
      <c r="R451" s="42"/>
      <c r="S451" s="42"/>
      <c r="T451" s="44"/>
      <c r="U451" s="44"/>
      <c r="V451" s="44"/>
      <c r="W451" s="44"/>
      <c r="X451" s="35" t="e">
        <f t="shared" si="70"/>
        <v>#VALUE!</v>
      </c>
      <c r="Y451" s="35" t="e">
        <f t="shared" si="71"/>
        <v>#VALUE!</v>
      </c>
      <c r="Z451" s="35"/>
      <c r="AA451" s="35">
        <f t="shared" si="72"/>
        <v>0</v>
      </c>
      <c r="AB451" s="35" t="e">
        <f>AB349</f>
        <v>#REF!</v>
      </c>
      <c r="AC451" s="35"/>
    </row>
    <row r="452" spans="1:29" s="27" customFormat="1" ht="15" customHeight="1" outlineLevel="1" x14ac:dyDescent="0.35">
      <c r="A452" s="35">
        <f t="shared" si="62"/>
        <v>436</v>
      </c>
      <c r="B452" s="35"/>
      <c r="C452" s="35" t="s">
        <v>688</v>
      </c>
      <c r="D452" s="212" t="s">
        <v>3455</v>
      </c>
      <c r="E452" s="212"/>
      <c r="F452" s="212"/>
      <c r="G452" s="212"/>
      <c r="H452" s="35"/>
      <c r="I452" s="35"/>
      <c r="J452" s="35"/>
      <c r="K452" s="40"/>
      <c r="L452" s="40">
        <v>0.25</v>
      </c>
      <c r="M452" s="40">
        <f>SUM(M453:M590)</f>
        <v>20.939999999999998</v>
      </c>
      <c r="N452" s="40"/>
      <c r="O452" s="40"/>
      <c r="P452" s="42"/>
      <c r="Q452" s="42">
        <f>($P$449*L452)</f>
        <v>58.5</v>
      </c>
      <c r="R452" s="42"/>
      <c r="S452" s="42"/>
      <c r="T452" s="44"/>
      <c r="U452" s="44"/>
      <c r="V452" s="44"/>
      <c r="W452" s="44"/>
      <c r="X452" s="35">
        <f t="shared" si="70"/>
        <v>9.75</v>
      </c>
      <c r="Y452" s="35">
        <f t="shared" si="71"/>
        <v>9.7999999999999989</v>
      </c>
      <c r="Z452" s="35"/>
      <c r="AA452" s="35">
        <f t="shared" si="72"/>
        <v>0</v>
      </c>
      <c r="AB452" s="35" t="e">
        <f>AB350</f>
        <v>#REF!</v>
      </c>
      <c r="AC452" s="35"/>
    </row>
    <row r="453" spans="1:29" s="27" customFormat="1" ht="15" customHeight="1" outlineLevel="2" x14ac:dyDescent="0.35">
      <c r="A453" s="35">
        <f t="shared" si="62"/>
        <v>437</v>
      </c>
      <c r="B453" s="35"/>
      <c r="C453" s="35"/>
      <c r="D453" s="35" t="s">
        <v>690</v>
      </c>
      <c r="E453" s="212" t="s">
        <v>3457</v>
      </c>
      <c r="F453" s="212"/>
      <c r="G453" s="212"/>
      <c r="H453" s="35"/>
      <c r="I453" s="35"/>
      <c r="J453" s="35"/>
      <c r="K453" s="40"/>
      <c r="L453" s="40"/>
      <c r="M453" s="40">
        <v>0.3</v>
      </c>
      <c r="N453" s="40"/>
      <c r="O453" s="40"/>
      <c r="P453" s="42"/>
      <c r="Q453" s="42"/>
      <c r="R453" s="42">
        <f>($Q$452*M453)</f>
        <v>17.55</v>
      </c>
      <c r="S453" s="42"/>
      <c r="T453" s="44"/>
      <c r="U453" s="44"/>
      <c r="V453" s="44"/>
      <c r="W453" s="44"/>
      <c r="X453" s="35">
        <f t="shared" si="70"/>
        <v>2.9250000000000003</v>
      </c>
      <c r="Y453" s="35">
        <f t="shared" si="71"/>
        <v>3</v>
      </c>
      <c r="Z453" s="35"/>
      <c r="AA453" s="35">
        <f t="shared" si="72"/>
        <v>0</v>
      </c>
      <c r="AB453" s="35">
        <f>AB351</f>
        <v>0</v>
      </c>
      <c r="AC453" s="35"/>
    </row>
    <row r="454" spans="1:29" s="27" customFormat="1" ht="15" customHeight="1" outlineLevel="2" x14ac:dyDescent="0.35">
      <c r="A454" s="35">
        <f t="shared" si="62"/>
        <v>438</v>
      </c>
      <c r="B454" s="35"/>
      <c r="C454" s="35"/>
      <c r="D454" s="35" t="s">
        <v>692</v>
      </c>
      <c r="E454" s="212" t="s">
        <v>3457</v>
      </c>
      <c r="F454" s="212"/>
      <c r="G454" s="212"/>
      <c r="H454" s="35"/>
      <c r="I454" s="35"/>
      <c r="J454" s="35"/>
      <c r="K454" s="40"/>
      <c r="L454" s="40"/>
      <c r="M454" s="40"/>
      <c r="N454" s="40"/>
      <c r="O454" s="40"/>
      <c r="P454" s="42"/>
      <c r="Q454" s="42"/>
      <c r="R454" s="42"/>
      <c r="S454" s="42"/>
      <c r="T454" s="44"/>
      <c r="U454" s="44"/>
      <c r="V454" s="44"/>
      <c r="W454" s="44"/>
      <c r="X454" s="35" t="e">
        <f t="shared" si="70"/>
        <v>#VALUE!</v>
      </c>
      <c r="Y454" s="35" t="e">
        <f t="shared" si="71"/>
        <v>#VALUE!</v>
      </c>
      <c r="Z454" s="35"/>
      <c r="AA454" s="35">
        <f t="shared" si="72"/>
        <v>0</v>
      </c>
      <c r="AB454" s="35" t="e">
        <f>#REF!</f>
        <v>#REF!</v>
      </c>
      <c r="AC454" s="35"/>
    </row>
    <row r="455" spans="1:29" s="27" customFormat="1" ht="15" customHeight="1" outlineLevel="2" x14ac:dyDescent="0.35">
      <c r="A455" s="35">
        <f t="shared" si="62"/>
        <v>439</v>
      </c>
      <c r="B455" s="35"/>
      <c r="C455" s="35"/>
      <c r="D455" s="35" t="s">
        <v>694</v>
      </c>
      <c r="E455" s="212" t="s">
        <v>3458</v>
      </c>
      <c r="F455" s="212"/>
      <c r="G455" s="212"/>
      <c r="H455" s="35"/>
      <c r="I455" s="35"/>
      <c r="J455" s="35"/>
      <c r="K455" s="40"/>
      <c r="L455" s="40"/>
      <c r="M455" s="40"/>
      <c r="N455" s="40"/>
      <c r="O455" s="40"/>
      <c r="P455" s="42"/>
      <c r="Q455" s="42"/>
      <c r="R455" s="42"/>
      <c r="S455" s="42"/>
      <c r="T455" s="44"/>
      <c r="U455" s="44"/>
      <c r="V455" s="44"/>
      <c r="W455" s="44"/>
      <c r="X455" s="35" t="e">
        <f t="shared" si="70"/>
        <v>#VALUE!</v>
      </c>
      <c r="Y455" s="35" t="e">
        <f t="shared" si="71"/>
        <v>#VALUE!</v>
      </c>
      <c r="Z455" s="35"/>
      <c r="AA455" s="35">
        <f t="shared" si="72"/>
        <v>0</v>
      </c>
      <c r="AB455" s="35" t="e">
        <f>#REF!</f>
        <v>#REF!</v>
      </c>
      <c r="AC455" s="35"/>
    </row>
    <row r="456" spans="1:29" s="27" customFormat="1" ht="15" customHeight="1" outlineLevel="2" x14ac:dyDescent="0.35">
      <c r="A456" s="35">
        <f t="shared" si="62"/>
        <v>440</v>
      </c>
      <c r="B456" s="35"/>
      <c r="C456" s="35"/>
      <c r="D456" s="35" t="s">
        <v>696</v>
      </c>
      <c r="E456" s="212" t="s">
        <v>3459</v>
      </c>
      <c r="F456" s="212"/>
      <c r="G456" s="212"/>
      <c r="H456" s="35"/>
      <c r="I456" s="35" t="s">
        <v>1183</v>
      </c>
      <c r="J456" s="35"/>
      <c r="K456" s="40"/>
      <c r="L456" s="40"/>
      <c r="M456" s="40"/>
      <c r="N456" s="40"/>
      <c r="O456" s="40"/>
      <c r="P456" s="42"/>
      <c r="Q456" s="42"/>
      <c r="R456" s="42"/>
      <c r="S456" s="42"/>
      <c r="T456" s="44"/>
      <c r="U456" s="44"/>
      <c r="V456" s="44"/>
      <c r="W456" s="44"/>
      <c r="X456" s="35" t="e">
        <f t="shared" si="70"/>
        <v>#VALUE!</v>
      </c>
      <c r="Y456" s="35" t="e">
        <f t="shared" si="71"/>
        <v>#VALUE!</v>
      </c>
      <c r="Z456" s="35"/>
      <c r="AA456" s="35">
        <f t="shared" si="72"/>
        <v>0</v>
      </c>
      <c r="AB456" s="35" t="e">
        <f>#REF!</f>
        <v>#REF!</v>
      </c>
      <c r="AC456" s="35"/>
    </row>
    <row r="457" spans="1:29" s="27" customFormat="1" ht="15" customHeight="1" outlineLevel="2" x14ac:dyDescent="0.35">
      <c r="A457" s="35">
        <f t="shared" si="62"/>
        <v>441</v>
      </c>
      <c r="B457" s="35"/>
      <c r="C457" s="35"/>
      <c r="D457" s="35" t="s">
        <v>698</v>
      </c>
      <c r="E457" s="212" t="s">
        <v>3460</v>
      </c>
      <c r="F457" s="212"/>
      <c r="G457" s="212"/>
      <c r="H457" s="35"/>
      <c r="I457" s="35" t="s">
        <v>1186</v>
      </c>
      <c r="J457" s="35"/>
      <c r="K457" s="40"/>
      <c r="L457" s="40"/>
      <c r="M457" s="40"/>
      <c r="N457" s="40"/>
      <c r="O457" s="40"/>
      <c r="P457" s="42"/>
      <c r="Q457" s="42"/>
      <c r="R457" s="42"/>
      <c r="S457" s="42"/>
      <c r="T457" s="44"/>
      <c r="U457" s="44"/>
      <c r="V457" s="44"/>
      <c r="W457" s="44"/>
      <c r="X457" s="35" t="e">
        <f t="shared" si="70"/>
        <v>#VALUE!</v>
      </c>
      <c r="Y457" s="35" t="e">
        <f t="shared" si="71"/>
        <v>#VALUE!</v>
      </c>
      <c r="Z457" s="35"/>
      <c r="AA457" s="35">
        <f t="shared" si="72"/>
        <v>0</v>
      </c>
      <c r="AB457" s="35" t="e">
        <f>#REF!</f>
        <v>#REF!</v>
      </c>
      <c r="AC457" s="35"/>
    </row>
    <row r="458" spans="1:29" s="27" customFormat="1" ht="15" customHeight="1" outlineLevel="2" x14ac:dyDescent="0.35">
      <c r="A458" s="35">
        <f t="shared" si="62"/>
        <v>442</v>
      </c>
      <c r="B458" s="35"/>
      <c r="C458" s="35"/>
      <c r="D458" s="35" t="s">
        <v>706</v>
      </c>
      <c r="E458" s="212" t="s">
        <v>4203</v>
      </c>
      <c r="F458" s="212"/>
      <c r="G458" s="212"/>
      <c r="H458" s="35"/>
      <c r="I458" s="35"/>
      <c r="J458" s="35"/>
      <c r="K458" s="40"/>
      <c r="L458" s="40"/>
      <c r="M458" s="40"/>
      <c r="N458" s="40"/>
      <c r="O458" s="40"/>
      <c r="P458" s="42"/>
      <c r="Q458" s="42"/>
      <c r="R458" s="42"/>
      <c r="S458" s="42"/>
      <c r="T458" s="44"/>
      <c r="U458" s="44"/>
      <c r="V458" s="44"/>
      <c r="W458" s="44"/>
      <c r="X458" s="35" t="e">
        <f t="shared" si="70"/>
        <v>#VALUE!</v>
      </c>
      <c r="Y458" s="35" t="e">
        <f t="shared" si="71"/>
        <v>#VALUE!</v>
      </c>
      <c r="Z458" s="35"/>
      <c r="AA458" s="35">
        <f t="shared" si="72"/>
        <v>0</v>
      </c>
      <c r="AB458" s="35" t="e">
        <f>#REF!</f>
        <v>#REF!</v>
      </c>
      <c r="AC458" s="35"/>
    </row>
    <row r="459" spans="1:29" s="27" customFormat="1" ht="15" customHeight="1" outlineLevel="1" x14ac:dyDescent="0.35">
      <c r="A459" s="35">
        <f t="shared" si="62"/>
        <v>443</v>
      </c>
      <c r="B459" s="35"/>
      <c r="C459" s="35" t="s">
        <v>709</v>
      </c>
      <c r="D459" s="212" t="s">
        <v>4039</v>
      </c>
      <c r="E459" s="212"/>
      <c r="F459" s="212"/>
      <c r="G459" s="212"/>
      <c r="H459" s="35"/>
      <c r="I459" s="35"/>
      <c r="J459" s="35"/>
      <c r="K459" s="40"/>
      <c r="L459" s="40">
        <v>5.4899999999999997E-2</v>
      </c>
      <c r="M459" s="40">
        <f>SUM(M460:M471)</f>
        <v>1</v>
      </c>
      <c r="N459" s="40"/>
      <c r="O459" s="40"/>
      <c r="P459" s="42"/>
      <c r="Q459" s="42" t="e">
        <f>(#REF!*L459)</f>
        <v>#REF!</v>
      </c>
      <c r="R459" s="42"/>
      <c r="S459" s="42"/>
      <c r="T459" s="44"/>
      <c r="U459" s="44" t="e">
        <f>Q459*Sheet2!$C$4</f>
        <v>#REF!</v>
      </c>
      <c r="V459" s="44"/>
      <c r="W459" s="44"/>
      <c r="X459" s="35" t="e">
        <f t="shared" si="70"/>
        <v>#REF!</v>
      </c>
      <c r="Y459" s="35" t="e">
        <f t="shared" si="71"/>
        <v>#REF!</v>
      </c>
      <c r="Z459" s="35">
        <v>69</v>
      </c>
      <c r="AA459" s="35">
        <f t="shared" si="72"/>
        <v>0</v>
      </c>
      <c r="AB459" s="35" t="e">
        <f>(WORKDAY(AA459,Y459))</f>
        <v>#REF!</v>
      </c>
      <c r="AC459" s="35"/>
    </row>
    <row r="460" spans="1:29" s="27" customFormat="1" ht="15" customHeight="1" outlineLevel="2" x14ac:dyDescent="0.35">
      <c r="A460" s="35">
        <f t="shared" si="62"/>
        <v>444</v>
      </c>
      <c r="B460" s="35"/>
      <c r="C460" s="35"/>
      <c r="D460" s="35" t="s">
        <v>3760</v>
      </c>
      <c r="E460" s="212" t="s">
        <v>4040</v>
      </c>
      <c r="F460" s="212"/>
      <c r="G460" s="212"/>
      <c r="H460" s="35" t="str">
        <f>CONCATENATE("          ",E460)</f>
        <v xml:space="preserve">          Prepare for User Acceptance Test Plan Peer Review</v>
      </c>
      <c r="I460" s="35"/>
      <c r="J460" s="35"/>
      <c r="K460" s="40"/>
      <c r="L460" s="40"/>
      <c r="M460" s="40">
        <v>0.35</v>
      </c>
      <c r="N460" s="40">
        <f>SUM(N461:N463)</f>
        <v>1</v>
      </c>
      <c r="O460" s="40"/>
      <c r="P460" s="42"/>
      <c r="Q460" s="42"/>
      <c r="R460" s="42" t="e">
        <f>#REF!*M460</f>
        <v>#REF!</v>
      </c>
      <c r="S460" s="42"/>
      <c r="T460" s="44"/>
      <c r="U460" s="44"/>
      <c r="V460" s="44" t="e">
        <f>#REF!*Sheet2!$C$4</f>
        <v>#REF!</v>
      </c>
      <c r="W460" s="44"/>
      <c r="X460" s="35"/>
      <c r="Y460" s="35"/>
      <c r="Z460" s="35"/>
      <c r="AA460" s="35">
        <f t="shared" si="72"/>
        <v>0</v>
      </c>
      <c r="AB460" s="35">
        <f>(WORKDAY(AA460,Y460))</f>
        <v>0</v>
      </c>
      <c r="AC460" s="35"/>
    </row>
    <row r="461" spans="1:29" s="27" customFormat="1" ht="15" customHeight="1" outlineLevel="3" x14ac:dyDescent="0.35">
      <c r="A461" s="35">
        <f t="shared" si="62"/>
        <v>445</v>
      </c>
      <c r="B461" s="35"/>
      <c r="C461" s="35"/>
      <c r="D461" s="35"/>
      <c r="E461" s="35" t="s">
        <v>2980</v>
      </c>
      <c r="F461" s="212" t="s">
        <v>4041</v>
      </c>
      <c r="G461" s="212"/>
      <c r="H461" s="35"/>
      <c r="I461" s="35"/>
      <c r="J461" s="35"/>
      <c r="K461" s="40"/>
      <c r="L461" s="40"/>
      <c r="M461" s="40"/>
      <c r="N461" s="40">
        <v>0.1</v>
      </c>
      <c r="O461" s="40"/>
      <c r="P461" s="42"/>
      <c r="Q461" s="42"/>
      <c r="R461" s="42"/>
      <c r="S461" s="42" t="e">
        <f>#REF!*N461</f>
        <v>#REF!</v>
      </c>
      <c r="T461" s="44"/>
      <c r="U461" s="44"/>
      <c r="V461" s="44"/>
      <c r="W461" s="44"/>
      <c r="X461" s="35" t="e">
        <f>IF(ISBLANK(P461),IF(ISBLANK(Q461),IF(ISBLANK(R461),IF(ISBLANK(S461),"Error",S461),R461),Q461),P461)/6</f>
        <v>#REF!</v>
      </c>
      <c r="Y461" s="35" t="e">
        <f>ROUNDUP(X461,1)</f>
        <v>#REF!</v>
      </c>
      <c r="Z461" s="35"/>
      <c r="AA461" s="35">
        <f t="shared" si="72"/>
        <v>0</v>
      </c>
      <c r="AB461" s="35"/>
      <c r="AC461" s="35"/>
    </row>
    <row r="462" spans="1:29" s="27" customFormat="1" ht="15" customHeight="1" outlineLevel="3" x14ac:dyDescent="0.35">
      <c r="A462" s="35">
        <f t="shared" si="62"/>
        <v>446</v>
      </c>
      <c r="B462" s="35"/>
      <c r="C462" s="35"/>
      <c r="D462" s="35"/>
      <c r="E462" s="35" t="s">
        <v>2981</v>
      </c>
      <c r="F462" s="212" t="s">
        <v>4042</v>
      </c>
      <c r="G462" s="212"/>
      <c r="H462" s="35" t="str">
        <f>CONCATENATE("               ",F462)</f>
        <v xml:space="preserve">               Check Draft User Acceptance Test Plan</v>
      </c>
      <c r="I462" s="35" t="s">
        <v>1129</v>
      </c>
      <c r="J462" s="35">
        <f>LEN(TRIM(I462))-LEN(SUBSTITUTE(TRIM(I462),",",""))+1</f>
        <v>1</v>
      </c>
      <c r="K462" s="40"/>
      <c r="L462" s="40"/>
      <c r="M462" s="40"/>
      <c r="N462" s="40">
        <v>0.8</v>
      </c>
      <c r="O462" s="40"/>
      <c r="P462" s="42"/>
      <c r="Q462" s="42"/>
      <c r="R462" s="42"/>
      <c r="S462" s="42" t="e">
        <f>#REF!*N462</f>
        <v>#REF!</v>
      </c>
      <c r="T462" s="44"/>
      <c r="U462" s="44"/>
      <c r="V462" s="44"/>
      <c r="W462" s="44" t="e">
        <f>#REF!*Sheet2!$C$4</f>
        <v>#REF!</v>
      </c>
      <c r="X462" s="35" t="e">
        <f>IF(ISBLANK(P462),IF(ISBLANK(Q462),IF(ISBLANK(R462),IF(ISBLANK(S462),"Error",S462),R462),Q462),P462)/6</f>
        <v>#REF!</v>
      </c>
      <c r="Y462" s="35" t="e">
        <f>ROUNDUP(X462,1)</f>
        <v>#REF!</v>
      </c>
      <c r="Z462" s="35"/>
      <c r="AA462" s="35">
        <f t="shared" si="72"/>
        <v>0</v>
      </c>
      <c r="AB462" s="35" t="e">
        <f>(WORKDAY(AA462,Y462))</f>
        <v>#REF!</v>
      </c>
      <c r="AC462" s="35"/>
    </row>
    <row r="463" spans="1:29" s="27" customFormat="1" ht="15" customHeight="1" outlineLevel="3" x14ac:dyDescent="0.35">
      <c r="A463" s="35">
        <f t="shared" si="62"/>
        <v>447</v>
      </c>
      <c r="B463" s="35"/>
      <c r="C463" s="35"/>
      <c r="D463" s="35"/>
      <c r="E463" s="35" t="s">
        <v>2982</v>
      </c>
      <c r="F463" s="212" t="s">
        <v>4043</v>
      </c>
      <c r="G463" s="212"/>
      <c r="H463" s="35" t="str">
        <f>CONCATENATE("               ",F463)</f>
        <v xml:space="preserve">               Schedule User Acceptance Test Plan Peer Review Meeting</v>
      </c>
      <c r="I463" s="35"/>
      <c r="J463" s="35">
        <f>LEN(TRIM(I463))-LEN(SUBSTITUTE(TRIM(I463),",",""))+1</f>
        <v>1</v>
      </c>
      <c r="K463" s="40"/>
      <c r="L463" s="40"/>
      <c r="M463" s="40"/>
      <c r="N463" s="40">
        <v>0.1</v>
      </c>
      <c r="O463" s="40"/>
      <c r="P463" s="42"/>
      <c r="Q463" s="42"/>
      <c r="R463" s="42"/>
      <c r="S463" s="42" t="e">
        <f>#REF!*N463</f>
        <v>#REF!</v>
      </c>
      <c r="T463" s="44"/>
      <c r="U463" s="44"/>
      <c r="V463" s="44"/>
      <c r="W463" s="44"/>
      <c r="X463" s="35" t="e">
        <f>IF(ISBLANK(P463),IF(ISBLANK(Q463),IF(ISBLANK(R463),IF(ISBLANK(S463),"Error",S463),R463),Q463),P463)/6</f>
        <v>#REF!</v>
      </c>
      <c r="Y463" s="35" t="e">
        <f>ROUNDUP(X463,1)</f>
        <v>#REF!</v>
      </c>
      <c r="Z463" s="35"/>
      <c r="AA463" s="35">
        <f t="shared" si="72"/>
        <v>0</v>
      </c>
      <c r="AB463" s="35"/>
      <c r="AC463" s="35"/>
    </row>
    <row r="464" spans="1:29" s="27" customFormat="1" ht="15" customHeight="1" outlineLevel="2" x14ac:dyDescent="0.35">
      <c r="A464" s="35">
        <f t="shared" si="62"/>
        <v>448</v>
      </c>
      <c r="B464" s="35"/>
      <c r="C464" s="35"/>
      <c r="D464" s="35" t="s">
        <v>2983</v>
      </c>
      <c r="E464" s="212" t="s">
        <v>4044</v>
      </c>
      <c r="F464" s="212"/>
      <c r="G464" s="212"/>
      <c r="H464" s="35" t="str">
        <f>CONCATENATE("          ",E464)</f>
        <v xml:space="preserve">          Conduct User Acceptance Test Plan Peer Review</v>
      </c>
      <c r="I464" s="35"/>
      <c r="J464" s="35"/>
      <c r="K464" s="40"/>
      <c r="L464" s="40"/>
      <c r="M464" s="40">
        <v>0.2</v>
      </c>
      <c r="N464" s="40">
        <f>SUM(N465:N466)</f>
        <v>1</v>
      </c>
      <c r="O464" s="40"/>
      <c r="P464" s="42"/>
      <c r="Q464" s="42"/>
      <c r="R464" s="42" t="e">
        <f>#REF!*M464</f>
        <v>#REF!</v>
      </c>
      <c r="S464" s="42"/>
      <c r="T464" s="44"/>
      <c r="U464" s="44"/>
      <c r="V464" s="44" t="e">
        <f>R464*Sheet2!$C$4</f>
        <v>#REF!</v>
      </c>
      <c r="W464" s="44"/>
      <c r="X464" s="35"/>
      <c r="Y464" s="35"/>
      <c r="Z464" s="35">
        <v>4</v>
      </c>
      <c r="AA464" s="35">
        <f t="shared" si="72"/>
        <v>0</v>
      </c>
      <c r="AB464" s="35">
        <f>(WORKDAY(AA464,Y464))</f>
        <v>0</v>
      </c>
      <c r="AC464" s="35"/>
    </row>
    <row r="465" spans="1:29" s="27" customFormat="1" ht="15" customHeight="1" outlineLevel="3" x14ac:dyDescent="0.35">
      <c r="A465" s="35">
        <f t="shared" si="62"/>
        <v>449</v>
      </c>
      <c r="B465" s="35"/>
      <c r="C465" s="35"/>
      <c r="D465" s="35"/>
      <c r="E465" s="35" t="s">
        <v>3793</v>
      </c>
      <c r="F465" s="212" t="s">
        <v>4045</v>
      </c>
      <c r="G465" s="212"/>
      <c r="H465" s="35" t="str">
        <f>CONCATENATE("               ",F465)</f>
        <v xml:space="preserve">               Conduct User Acceptance Test Plan Plan Review Meeting</v>
      </c>
      <c r="I465" s="35"/>
      <c r="J465" s="35">
        <f>LEN(TRIM(I465))-LEN(SUBSTITUTE(TRIM(I465),",",""))+1</f>
        <v>1</v>
      </c>
      <c r="K465" s="40"/>
      <c r="L465" s="40"/>
      <c r="M465" s="40"/>
      <c r="N465" s="40">
        <v>0.8</v>
      </c>
      <c r="O465" s="40"/>
      <c r="P465" s="42"/>
      <c r="Q465" s="42"/>
      <c r="R465" s="42"/>
      <c r="S465" s="42" t="e">
        <f>#REF!*N465</f>
        <v>#REF!</v>
      </c>
      <c r="T465" s="44"/>
      <c r="U465" s="44"/>
      <c r="V465" s="44"/>
      <c r="W465" s="44" t="e">
        <f>S465*Sheet2!$C$4</f>
        <v>#REF!</v>
      </c>
      <c r="X465" s="35" t="e">
        <f>IF(ISBLANK(P465),IF(ISBLANK(Q465),IF(ISBLANK(R465),IF(ISBLANK(S465),"Error",S465),R465),Q465),P465)/6</f>
        <v>#REF!</v>
      </c>
      <c r="Y465" s="35" t="e">
        <f>ROUNDUP(X465,1)</f>
        <v>#REF!</v>
      </c>
      <c r="Z465" s="35"/>
      <c r="AA465" s="35">
        <f t="shared" si="72"/>
        <v>0</v>
      </c>
      <c r="AB465" s="35" t="e">
        <f>(WORKDAY(AA465,Y465))</f>
        <v>#REF!</v>
      </c>
      <c r="AC465" s="35"/>
    </row>
    <row r="466" spans="1:29" s="27" customFormat="1" ht="15" customHeight="1" outlineLevel="3" x14ac:dyDescent="0.35">
      <c r="A466" s="35">
        <f t="shared" si="62"/>
        <v>450</v>
      </c>
      <c r="B466" s="35"/>
      <c r="C466" s="35"/>
      <c r="D466" s="35"/>
      <c r="E466" s="35" t="s">
        <v>3810</v>
      </c>
      <c r="F466" s="212" t="s">
        <v>4046</v>
      </c>
      <c r="G466" s="212"/>
      <c r="H466" s="35"/>
      <c r="I466" s="35"/>
      <c r="J466" s="35"/>
      <c r="K466" s="40"/>
      <c r="L466" s="40"/>
      <c r="M466" s="40"/>
      <c r="N466" s="40">
        <v>0.2</v>
      </c>
      <c r="O466" s="40"/>
      <c r="P466" s="42"/>
      <c r="Q466" s="42"/>
      <c r="R466" s="42"/>
      <c r="S466" s="42" t="e">
        <f>#REF!*N466</f>
        <v>#REF!</v>
      </c>
      <c r="T466" s="44"/>
      <c r="U466" s="44"/>
      <c r="V466" s="44"/>
      <c r="W466" s="44" t="e">
        <f>S466*Sheet2!$C$4</f>
        <v>#REF!</v>
      </c>
      <c r="X466" s="35" t="e">
        <f>IF(ISBLANK(P466),IF(ISBLANK(Q466),IF(ISBLANK(R466),IF(ISBLANK(S466),"Error",S466),R466),Q466),P466)/6</f>
        <v>#REF!</v>
      </c>
      <c r="Y466" s="35" t="e">
        <f>ROUNDUP(X466,1)</f>
        <v>#REF!</v>
      </c>
      <c r="Z466" s="35"/>
      <c r="AA466" s="35">
        <f t="shared" si="72"/>
        <v>0</v>
      </c>
      <c r="AB466" s="35" t="e">
        <f>(WORKDAY(AA466,Y466))</f>
        <v>#REF!</v>
      </c>
      <c r="AC466" s="35"/>
    </row>
    <row r="467" spans="1:29" s="27" customFormat="1" ht="15" customHeight="1" outlineLevel="2" x14ac:dyDescent="0.35">
      <c r="A467" s="35">
        <f t="shared" si="62"/>
        <v>451</v>
      </c>
      <c r="B467" s="35"/>
      <c r="C467" s="35"/>
      <c r="D467" s="35" t="s">
        <v>2984</v>
      </c>
      <c r="E467" s="212" t="s">
        <v>4047</v>
      </c>
      <c r="F467" s="212"/>
      <c r="G467" s="212"/>
      <c r="H467" s="35" t="str">
        <f>CONCATENATE("          ",E467)</f>
        <v xml:space="preserve">          Analyze User Acceptance Test Plan Peer Review</v>
      </c>
      <c r="I467" s="35"/>
      <c r="J467" s="35"/>
      <c r="K467" s="40"/>
      <c r="L467" s="40"/>
      <c r="M467" s="40">
        <v>0.45</v>
      </c>
      <c r="N467" s="40">
        <f>SUM(N468:N471)</f>
        <v>1</v>
      </c>
      <c r="O467" s="40"/>
      <c r="P467" s="42"/>
      <c r="Q467" s="42"/>
      <c r="R467" s="42" t="e">
        <f>#REF!*M467</f>
        <v>#REF!</v>
      </c>
      <c r="S467" s="42"/>
      <c r="T467" s="44"/>
      <c r="U467" s="44"/>
      <c r="V467" s="44" t="e">
        <f>R467*Sheet2!$C$4</f>
        <v>#REF!</v>
      </c>
      <c r="W467" s="44"/>
      <c r="X467" s="35"/>
      <c r="Y467" s="35"/>
      <c r="Z467" s="35">
        <v>9</v>
      </c>
      <c r="AA467" s="35">
        <f t="shared" si="72"/>
        <v>4</v>
      </c>
      <c r="AB467" s="35">
        <f>(WORKDAY(AA467,Y467))</f>
        <v>4</v>
      </c>
      <c r="AC467" s="35"/>
    </row>
    <row r="468" spans="1:29" s="27" customFormat="1" ht="15" customHeight="1" outlineLevel="3" x14ac:dyDescent="0.35">
      <c r="A468" s="35">
        <f t="shared" si="62"/>
        <v>452</v>
      </c>
      <c r="B468" s="35"/>
      <c r="C468" s="35"/>
      <c r="D468" s="35"/>
      <c r="E468" s="35" t="s">
        <v>3794</v>
      </c>
      <c r="F468" s="212" t="s">
        <v>4048</v>
      </c>
      <c r="G468" s="212"/>
      <c r="H468" s="35"/>
      <c r="I468" s="35"/>
      <c r="J468" s="35"/>
      <c r="K468" s="40"/>
      <c r="L468" s="40"/>
      <c r="M468" s="40"/>
      <c r="N468" s="40">
        <v>0.35</v>
      </c>
      <c r="O468" s="40"/>
      <c r="P468" s="42"/>
      <c r="Q468" s="42"/>
      <c r="R468" s="42"/>
      <c r="S468" s="42" t="e">
        <f>#REF!*N468</f>
        <v>#REF!</v>
      </c>
      <c r="T468" s="44"/>
      <c r="U468" s="44"/>
      <c r="V468" s="44"/>
      <c r="W468" s="44"/>
      <c r="X468" s="35" t="e">
        <f t="shared" ref="X468:X486" si="73">IF(ISBLANK(P468),IF(ISBLANK(Q468),IF(ISBLANK(R468),IF(ISBLANK(S468),"Error",S468),R468),Q468),P468)/6</f>
        <v>#REF!</v>
      </c>
      <c r="Y468" s="35" t="e">
        <f t="shared" ref="Y468:Y482" si="74">ROUNDUP(X468,1)</f>
        <v>#REF!</v>
      </c>
      <c r="Z468" s="35"/>
      <c r="AA468" s="35"/>
      <c r="AB468" s="35"/>
      <c r="AC468" s="35"/>
    </row>
    <row r="469" spans="1:29" s="27" customFormat="1" ht="15" customHeight="1" outlineLevel="3" x14ac:dyDescent="0.35">
      <c r="A469" s="35">
        <f t="shared" si="62"/>
        <v>453</v>
      </c>
      <c r="B469" s="35"/>
      <c r="C469" s="35"/>
      <c r="D469" s="35"/>
      <c r="E469" s="35" t="s">
        <v>3795</v>
      </c>
      <c r="F469" s="212" t="s">
        <v>4049</v>
      </c>
      <c r="G469" s="212"/>
      <c r="H469" s="35" t="str">
        <f>CONCATENATE("               ",F469)</f>
        <v xml:space="preserve">               User Acceptance Test Plan Peer Review Follow Up</v>
      </c>
      <c r="I469" s="35" t="s">
        <v>1129</v>
      </c>
      <c r="J469" s="35">
        <f>LEN(TRIM(I469))-LEN(SUBSTITUTE(TRIM(I469),",",""))+1</f>
        <v>1</v>
      </c>
      <c r="K469" s="40"/>
      <c r="L469" s="40"/>
      <c r="M469" s="40"/>
      <c r="N469" s="40">
        <v>0.2</v>
      </c>
      <c r="O469" s="40"/>
      <c r="P469" s="42"/>
      <c r="Q469" s="42"/>
      <c r="R469" s="42"/>
      <c r="S469" s="42" t="e">
        <f>#REF!*N469</f>
        <v>#REF!</v>
      </c>
      <c r="T469" s="44"/>
      <c r="U469" s="44"/>
      <c r="V469" s="44"/>
      <c r="W469" s="44" t="e">
        <f>S469*Sheet2!$C$4</f>
        <v>#REF!</v>
      </c>
      <c r="X469" s="35" t="e">
        <f t="shared" si="73"/>
        <v>#REF!</v>
      </c>
      <c r="Y469" s="35" t="e">
        <f t="shared" si="74"/>
        <v>#REF!</v>
      </c>
      <c r="Z469" s="35"/>
      <c r="AA469" s="35">
        <f t="shared" ref="AA469:AA494" si="75">IF(ISBLANK(Z469),,WORKDAY(VLOOKUP(Z469,$A$2:$AB$876,26),0))</f>
        <v>0</v>
      </c>
      <c r="AB469" s="35" t="e">
        <f>(WORKDAY(AA469,Y469))</f>
        <v>#REF!</v>
      </c>
      <c r="AC469" s="35"/>
    </row>
    <row r="470" spans="1:29" s="27" customFormat="1" ht="15" customHeight="1" outlineLevel="3" x14ac:dyDescent="0.35">
      <c r="A470" s="35">
        <f t="shared" ref="A470:A533" si="76">A469+1</f>
        <v>454</v>
      </c>
      <c r="B470" s="35"/>
      <c r="C470" s="35"/>
      <c r="D470" s="35"/>
      <c r="E470" s="35" t="s">
        <v>3796</v>
      </c>
      <c r="F470" s="212" t="s">
        <v>4050</v>
      </c>
      <c r="G470" s="212"/>
      <c r="H470" s="35" t="str">
        <f>CONCATENATE("               ",F470)</f>
        <v xml:space="preserve">               Resolve Modifications from User Acceptance Test Plan Peer Review</v>
      </c>
      <c r="I470" s="35" t="s">
        <v>1129</v>
      </c>
      <c r="J470" s="35">
        <f>LEN(TRIM(I470))-LEN(SUBSTITUTE(TRIM(I470),",",""))+1</f>
        <v>1</v>
      </c>
      <c r="K470" s="40"/>
      <c r="L470" s="40"/>
      <c r="M470" s="40"/>
      <c r="N470" s="40">
        <v>0.35</v>
      </c>
      <c r="O470" s="40"/>
      <c r="P470" s="42"/>
      <c r="Q470" s="42"/>
      <c r="R470" s="42"/>
      <c r="S470" s="42" t="e">
        <f>#REF!*N470</f>
        <v>#REF!</v>
      </c>
      <c r="T470" s="44"/>
      <c r="U470" s="44"/>
      <c r="V470" s="44"/>
      <c r="W470" s="44" t="e">
        <f>S470*Sheet2!$C$4</f>
        <v>#REF!</v>
      </c>
      <c r="X470" s="35" t="e">
        <f t="shared" si="73"/>
        <v>#REF!</v>
      </c>
      <c r="Y470" s="35" t="e">
        <f t="shared" si="74"/>
        <v>#REF!</v>
      </c>
      <c r="Z470" s="35">
        <v>12</v>
      </c>
      <c r="AA470" s="35">
        <f t="shared" si="75"/>
        <v>0</v>
      </c>
      <c r="AB470" s="35" t="e">
        <f>(WORKDAY(AA470,Y470))</f>
        <v>#REF!</v>
      </c>
      <c r="AC470" s="35"/>
    </row>
    <row r="471" spans="1:29" s="27" customFormat="1" ht="15" customHeight="1" outlineLevel="3" x14ac:dyDescent="0.35">
      <c r="A471" s="35">
        <f t="shared" si="76"/>
        <v>455</v>
      </c>
      <c r="B471" s="35"/>
      <c r="C471" s="35"/>
      <c r="D471" s="35"/>
      <c r="E471" s="35" t="s">
        <v>3797</v>
      </c>
      <c r="F471" s="212" t="s">
        <v>4051</v>
      </c>
      <c r="G471" s="212"/>
      <c r="H471" s="35" t="str">
        <f>CONCATENATE("               ",F471)</f>
        <v xml:space="preserve">               Document and Communicate User Acceptance Test Plan Review Results</v>
      </c>
      <c r="I471" s="35" t="s">
        <v>1129</v>
      </c>
      <c r="J471" s="35">
        <f>LEN(TRIM(I471))-LEN(SUBSTITUTE(TRIM(I471),",",""))+1</f>
        <v>1</v>
      </c>
      <c r="K471" s="40"/>
      <c r="L471" s="40"/>
      <c r="M471" s="40"/>
      <c r="N471" s="40">
        <v>0.1</v>
      </c>
      <c r="O471" s="40"/>
      <c r="P471" s="42"/>
      <c r="Q471" s="42"/>
      <c r="R471" s="42"/>
      <c r="S471" s="42" t="e">
        <f>#REF!*N471</f>
        <v>#REF!</v>
      </c>
      <c r="T471" s="44"/>
      <c r="U471" s="44"/>
      <c r="V471" s="44"/>
      <c r="W471" s="44" t="e">
        <f>S471*Sheet2!$C$4</f>
        <v>#REF!</v>
      </c>
      <c r="X471" s="35" t="e">
        <f t="shared" si="73"/>
        <v>#REF!</v>
      </c>
      <c r="Y471" s="35" t="e">
        <f t="shared" si="74"/>
        <v>#REF!</v>
      </c>
      <c r="Z471" s="35">
        <v>13</v>
      </c>
      <c r="AA471" s="35">
        <f t="shared" si="75"/>
        <v>0</v>
      </c>
      <c r="AB471" s="35" t="e">
        <f>(WORKDAY(AA471,Y471))</f>
        <v>#REF!</v>
      </c>
      <c r="AC471" s="35"/>
    </row>
    <row r="472" spans="1:29" s="27" customFormat="1" ht="15" customHeight="1" outlineLevel="1" x14ac:dyDescent="0.35">
      <c r="A472" s="35">
        <f t="shared" si="76"/>
        <v>456</v>
      </c>
      <c r="B472" s="35"/>
      <c r="C472" s="35" t="s">
        <v>735</v>
      </c>
      <c r="D472" s="212" t="s">
        <v>4052</v>
      </c>
      <c r="E472" s="212"/>
      <c r="F472" s="212"/>
      <c r="G472" s="212"/>
      <c r="H472" s="35"/>
      <c r="I472" s="35" t="s">
        <v>1157</v>
      </c>
      <c r="J472" s="35"/>
      <c r="K472" s="40"/>
      <c r="L472" s="40">
        <v>0.1</v>
      </c>
      <c r="M472" s="40">
        <f>SUM(M473:M478)</f>
        <v>1</v>
      </c>
      <c r="N472" s="40"/>
      <c r="O472" s="40"/>
      <c r="P472" s="42"/>
      <c r="Q472" s="42" t="e">
        <f>(#REF!*L472)</f>
        <v>#REF!</v>
      </c>
      <c r="R472" s="42"/>
      <c r="S472" s="42"/>
      <c r="T472" s="44"/>
      <c r="U472" s="44" t="e">
        <f>Q472*Sheet2!$C$4</f>
        <v>#REF!</v>
      </c>
      <c r="V472" s="44"/>
      <c r="W472" s="44"/>
      <c r="X472" s="35" t="e">
        <f t="shared" si="73"/>
        <v>#REF!</v>
      </c>
      <c r="Y472" s="35" t="e">
        <f t="shared" si="74"/>
        <v>#REF!</v>
      </c>
      <c r="Z472" s="35">
        <v>71</v>
      </c>
      <c r="AA472" s="35">
        <f t="shared" si="75"/>
        <v>0</v>
      </c>
      <c r="AB472" s="35" t="e">
        <f>(WORKDAY(AA472,Y472))</f>
        <v>#REF!</v>
      </c>
      <c r="AC472" s="35"/>
    </row>
    <row r="473" spans="1:29" s="27" customFormat="1" ht="15" customHeight="1" outlineLevel="2" x14ac:dyDescent="0.35">
      <c r="A473" s="35">
        <f t="shared" si="76"/>
        <v>457</v>
      </c>
      <c r="B473" s="35"/>
      <c r="C473" s="35"/>
      <c r="D473" s="35" t="s">
        <v>2938</v>
      </c>
      <c r="E473" s="212" t="s">
        <v>4053</v>
      </c>
      <c r="F473" s="212"/>
      <c r="G473" s="212"/>
      <c r="H473" s="35" t="str">
        <f>CONCATENATE("          ",E473)</f>
        <v xml:space="preserve">          Perform User Acceptance Test Plan Verification</v>
      </c>
      <c r="I473" s="35"/>
      <c r="J473" s="35"/>
      <c r="K473" s="40"/>
      <c r="L473" s="40"/>
      <c r="M473" s="40">
        <v>0.4</v>
      </c>
      <c r="N473" s="40">
        <f>SUM(N474:N477)</f>
        <v>1</v>
      </c>
      <c r="O473" s="40"/>
      <c r="P473" s="42"/>
      <c r="Q473" s="42"/>
      <c r="R473" s="42" t="e">
        <f>(#REF!*M473)</f>
        <v>#REF!</v>
      </c>
      <c r="S473" s="42"/>
      <c r="T473" s="44"/>
      <c r="U473" s="44"/>
      <c r="V473" s="44" t="e">
        <f>R473*Sheet2!$C$4</f>
        <v>#REF!</v>
      </c>
      <c r="W473" s="44"/>
      <c r="X473" s="35" t="e">
        <f t="shared" si="73"/>
        <v>#REF!</v>
      </c>
      <c r="Y473" s="35" t="e">
        <f t="shared" si="74"/>
        <v>#REF!</v>
      </c>
      <c r="Z473" s="35"/>
      <c r="AA473" s="35">
        <f t="shared" si="75"/>
        <v>0</v>
      </c>
      <c r="AB473" s="35" t="e">
        <f>(WORKDAY(AA473,Y473))</f>
        <v>#REF!</v>
      </c>
      <c r="AC473" s="35"/>
    </row>
    <row r="474" spans="1:29" s="27" customFormat="1" ht="15" customHeight="1" outlineLevel="3" x14ac:dyDescent="0.35">
      <c r="A474" s="35">
        <f t="shared" si="76"/>
        <v>458</v>
      </c>
      <c r="B474" s="35"/>
      <c r="C474" s="35"/>
      <c r="D474" s="35"/>
      <c r="E474" s="35" t="s">
        <v>2939</v>
      </c>
      <c r="F474" s="212" t="s">
        <v>4054</v>
      </c>
      <c r="G474" s="212"/>
      <c r="H474" s="35" t="str">
        <f>CONCATENATE("               ",F474)</f>
        <v xml:space="preserve">               Identify User Acceptance Test Plan Reviewers</v>
      </c>
      <c r="I474" s="35" t="s">
        <v>1157</v>
      </c>
      <c r="J474" s="35">
        <f>LEN(TRIM(I474))-LEN(SUBSTITUTE(TRIM(I474),",",""))+1</f>
        <v>4</v>
      </c>
      <c r="K474" s="40"/>
      <c r="L474" s="40"/>
      <c r="M474" s="40"/>
      <c r="N474" s="40">
        <v>0.12</v>
      </c>
      <c r="O474" s="40"/>
      <c r="P474" s="42"/>
      <c r="Q474" s="42"/>
      <c r="R474" s="42"/>
      <c r="S474" s="42" t="e">
        <f>#REF!*N474</f>
        <v>#REF!</v>
      </c>
      <c r="T474" s="44"/>
      <c r="U474" s="44"/>
      <c r="V474" s="44"/>
      <c r="W474" s="44" t="e">
        <f>S474*Sheet2!$C$4</f>
        <v>#REF!</v>
      </c>
      <c r="X474" s="35" t="e">
        <f t="shared" si="73"/>
        <v>#REF!</v>
      </c>
      <c r="Y474" s="35" t="e">
        <f t="shared" si="74"/>
        <v>#REF!</v>
      </c>
      <c r="Z474" s="35"/>
      <c r="AA474" s="35">
        <f t="shared" si="75"/>
        <v>0</v>
      </c>
      <c r="AB474" s="35" t="e">
        <f>WORKDAY(AA474,Y474)</f>
        <v>#REF!</v>
      </c>
      <c r="AC474" s="35"/>
    </row>
    <row r="475" spans="1:29" s="27" customFormat="1" ht="15" customHeight="1" outlineLevel="3" x14ac:dyDescent="0.35">
      <c r="A475" s="35">
        <f t="shared" si="76"/>
        <v>459</v>
      </c>
      <c r="B475" s="35"/>
      <c r="C475" s="35"/>
      <c r="D475" s="35"/>
      <c r="E475" s="35" t="s">
        <v>2940</v>
      </c>
      <c r="F475" s="212" t="s">
        <v>4055</v>
      </c>
      <c r="G475" s="212"/>
      <c r="H475" s="35" t="str">
        <f>CONCATENATE("               ",F475)</f>
        <v xml:space="preserve">               Schedule Review and Approve User Acceptance Test Plan Review</v>
      </c>
      <c r="I475" s="35" t="s">
        <v>1157</v>
      </c>
      <c r="J475" s="35">
        <f>LEN(TRIM(I475))-LEN(SUBSTITUTE(TRIM(I475),",",""))+1</f>
        <v>4</v>
      </c>
      <c r="K475" s="40"/>
      <c r="L475" s="40"/>
      <c r="M475" s="40"/>
      <c r="N475" s="40">
        <v>0.02</v>
      </c>
      <c r="O475" s="40"/>
      <c r="P475" s="42"/>
      <c r="Q475" s="42"/>
      <c r="R475" s="42"/>
      <c r="S475" s="42" t="e">
        <f>#REF!*N475</f>
        <v>#REF!</v>
      </c>
      <c r="T475" s="44"/>
      <c r="U475" s="44"/>
      <c r="V475" s="44"/>
      <c r="W475" s="44" t="e">
        <f>S475*Sheet2!$C$4</f>
        <v>#REF!</v>
      </c>
      <c r="X475" s="35" t="e">
        <f t="shared" si="73"/>
        <v>#REF!</v>
      </c>
      <c r="Y475" s="35" t="e">
        <f t="shared" si="74"/>
        <v>#REF!</v>
      </c>
      <c r="Z475" s="35">
        <v>17</v>
      </c>
      <c r="AA475" s="35">
        <f t="shared" si="75"/>
        <v>0</v>
      </c>
      <c r="AB475" s="35" t="e">
        <f t="shared" ref="AB475:AB482" si="77">WORKDAY(AA475,X475)</f>
        <v>#REF!</v>
      </c>
      <c r="AC475" s="35"/>
    </row>
    <row r="476" spans="1:29" s="27" customFormat="1" ht="15" customHeight="1" outlineLevel="3" x14ac:dyDescent="0.35">
      <c r="A476" s="35">
        <f t="shared" si="76"/>
        <v>460</v>
      </c>
      <c r="B476" s="35"/>
      <c r="C476" s="35"/>
      <c r="D476" s="35"/>
      <c r="E476" s="35" t="s">
        <v>2941</v>
      </c>
      <c r="F476" s="212" t="s">
        <v>4056</v>
      </c>
      <c r="G476" s="212"/>
      <c r="H476" s="35" t="str">
        <f>CONCATENATE("               ",F476)</f>
        <v xml:space="preserve">               Conduct Review and Approve User Acceptance Test Plan Plan Meeting</v>
      </c>
      <c r="I476" s="35" t="s">
        <v>1157</v>
      </c>
      <c r="J476" s="35">
        <f>LEN(TRIM(I476))-LEN(SUBSTITUTE(TRIM(I476),",",""))+1</f>
        <v>4</v>
      </c>
      <c r="K476" s="40"/>
      <c r="L476" s="40"/>
      <c r="M476" s="40"/>
      <c r="N476" s="40">
        <v>0.38</v>
      </c>
      <c r="O476" s="40"/>
      <c r="P476" s="42"/>
      <c r="Q476" s="42"/>
      <c r="R476" s="42"/>
      <c r="S476" s="42" t="e">
        <f>#REF!*N476</f>
        <v>#REF!</v>
      </c>
      <c r="T476" s="44"/>
      <c r="U476" s="44"/>
      <c r="V476" s="44"/>
      <c r="W476" s="44" t="e">
        <f>S476*Sheet2!$C$4</f>
        <v>#REF!</v>
      </c>
      <c r="X476" s="35" t="e">
        <f t="shared" si="73"/>
        <v>#REF!</v>
      </c>
      <c r="Y476" s="35" t="e">
        <f t="shared" si="74"/>
        <v>#REF!</v>
      </c>
      <c r="Z476" s="35">
        <v>18</v>
      </c>
      <c r="AA476" s="35">
        <f t="shared" si="75"/>
        <v>0</v>
      </c>
      <c r="AB476" s="35" t="e">
        <f t="shared" si="77"/>
        <v>#REF!</v>
      </c>
      <c r="AC476" s="35"/>
    </row>
    <row r="477" spans="1:29" s="27" customFormat="1" ht="15" customHeight="1" outlineLevel="3" x14ac:dyDescent="0.35">
      <c r="A477" s="35">
        <f t="shared" si="76"/>
        <v>461</v>
      </c>
      <c r="B477" s="35"/>
      <c r="C477" s="35"/>
      <c r="D477" s="35"/>
      <c r="E477" s="35" t="s">
        <v>2942</v>
      </c>
      <c r="F477" s="212" t="s">
        <v>4057</v>
      </c>
      <c r="G477" s="212"/>
      <c r="H477" s="35" t="str">
        <f>CONCATENATE("               ",F477)</f>
        <v xml:space="preserve">               Review and Log User Acceptance Test Plan Feedback</v>
      </c>
      <c r="I477" s="35" t="s">
        <v>1157</v>
      </c>
      <c r="J477" s="35">
        <f>LEN(TRIM(I477))-LEN(SUBSTITUTE(TRIM(I477),",",""))+1</f>
        <v>4</v>
      </c>
      <c r="K477" s="40"/>
      <c r="L477" s="40"/>
      <c r="M477" s="40"/>
      <c r="N477" s="40">
        <v>0.48</v>
      </c>
      <c r="O477" s="40"/>
      <c r="P477" s="42"/>
      <c r="Q477" s="42"/>
      <c r="R477" s="42"/>
      <c r="S477" s="42" t="e">
        <f>#REF!*N477</f>
        <v>#REF!</v>
      </c>
      <c r="T477" s="44"/>
      <c r="U477" s="44"/>
      <c r="V477" s="44"/>
      <c r="W477" s="44" t="e">
        <f>S477*Sheet2!$C$4</f>
        <v>#REF!</v>
      </c>
      <c r="X477" s="35" t="e">
        <f t="shared" si="73"/>
        <v>#REF!</v>
      </c>
      <c r="Y477" s="35" t="e">
        <f t="shared" si="74"/>
        <v>#REF!</v>
      </c>
      <c r="Z477" s="35">
        <v>19</v>
      </c>
      <c r="AA477" s="35">
        <f t="shared" si="75"/>
        <v>12</v>
      </c>
      <c r="AB477" s="35" t="e">
        <f t="shared" si="77"/>
        <v>#REF!</v>
      </c>
      <c r="AC477" s="35"/>
    </row>
    <row r="478" spans="1:29" s="27" customFormat="1" ht="15" customHeight="1" outlineLevel="2" x14ac:dyDescent="0.35">
      <c r="A478" s="35">
        <f t="shared" si="76"/>
        <v>462</v>
      </c>
      <c r="B478" s="35"/>
      <c r="C478" s="35"/>
      <c r="D478" s="35" t="s">
        <v>2947</v>
      </c>
      <c r="E478" s="212" t="s">
        <v>4058</v>
      </c>
      <c r="F478" s="212"/>
      <c r="G478" s="212"/>
      <c r="H478" s="35" t="str">
        <f>CONCATENATE("          ",E478)</f>
        <v xml:space="preserve">          Analyze User Acceptance Test Plan Verification Results</v>
      </c>
      <c r="I478" s="35"/>
      <c r="J478" s="35"/>
      <c r="K478" s="40"/>
      <c r="L478" s="40"/>
      <c r="M478" s="40">
        <v>0.6</v>
      </c>
      <c r="N478" s="40">
        <f>SUM(N479:N482)</f>
        <v>1</v>
      </c>
      <c r="O478" s="40"/>
      <c r="P478" s="42"/>
      <c r="Q478" s="42"/>
      <c r="R478" s="42" t="e">
        <f>(#REF!*M478)</f>
        <v>#REF!</v>
      </c>
      <c r="S478" s="42"/>
      <c r="T478" s="44"/>
      <c r="U478" s="44"/>
      <c r="V478" s="44" t="e">
        <f>R478*Sheet2!$C$4</f>
        <v>#REF!</v>
      </c>
      <c r="W478" s="44"/>
      <c r="X478" s="35" t="e">
        <f t="shared" si="73"/>
        <v>#REF!</v>
      </c>
      <c r="Y478" s="35" t="e">
        <f t="shared" si="74"/>
        <v>#REF!</v>
      </c>
      <c r="Z478" s="35">
        <v>15</v>
      </c>
      <c r="AA478" s="35">
        <f t="shared" si="75"/>
        <v>0</v>
      </c>
      <c r="AB478" s="35" t="e">
        <f t="shared" si="77"/>
        <v>#REF!</v>
      </c>
      <c r="AC478" s="35"/>
    </row>
    <row r="479" spans="1:29" s="27" customFormat="1" ht="15" customHeight="1" outlineLevel="3" x14ac:dyDescent="0.35">
      <c r="A479" s="35">
        <f t="shared" si="76"/>
        <v>463</v>
      </c>
      <c r="B479" s="35"/>
      <c r="C479" s="35"/>
      <c r="D479" s="35"/>
      <c r="E479" s="35" t="s">
        <v>2948</v>
      </c>
      <c r="F479" s="212" t="s">
        <v>4048</v>
      </c>
      <c r="G479" s="212"/>
      <c r="H479" s="35" t="str">
        <f>CONCATENATE("               ",F479)</f>
        <v xml:space="preserve">               Resolve User Acceptance Test Plan Feedback</v>
      </c>
      <c r="I479" s="35"/>
      <c r="J479" s="35">
        <f>LEN(TRIM(I479))-LEN(SUBSTITUTE(TRIM(I479),",",""))+1</f>
        <v>1</v>
      </c>
      <c r="K479" s="40"/>
      <c r="L479" s="40"/>
      <c r="M479" s="40"/>
      <c r="N479" s="40">
        <v>0.5</v>
      </c>
      <c r="O479" s="40"/>
      <c r="P479" s="42"/>
      <c r="Q479" s="42"/>
      <c r="R479" s="42"/>
      <c r="S479" s="42" t="e">
        <f>#REF!*N479</f>
        <v>#REF!</v>
      </c>
      <c r="T479" s="44"/>
      <c r="U479" s="44"/>
      <c r="V479" s="44"/>
      <c r="W479" s="44" t="e">
        <f>S479*Sheet2!$C$4</f>
        <v>#REF!</v>
      </c>
      <c r="X479" s="35" t="e">
        <f t="shared" si="73"/>
        <v>#REF!</v>
      </c>
      <c r="Y479" s="35" t="e">
        <f t="shared" si="74"/>
        <v>#REF!</v>
      </c>
      <c r="Z479" s="35"/>
      <c r="AA479" s="35">
        <f t="shared" si="75"/>
        <v>0</v>
      </c>
      <c r="AB479" s="35" t="e">
        <f t="shared" si="77"/>
        <v>#REF!</v>
      </c>
      <c r="AC479" s="35"/>
    </row>
    <row r="480" spans="1:29" s="27" customFormat="1" ht="15" customHeight="1" outlineLevel="3" x14ac:dyDescent="0.35">
      <c r="A480" s="35">
        <f t="shared" si="76"/>
        <v>464</v>
      </c>
      <c r="B480" s="35"/>
      <c r="C480" s="35"/>
      <c r="D480" s="35"/>
      <c r="E480" s="35" t="s">
        <v>3761</v>
      </c>
      <c r="F480" s="212" t="s">
        <v>4059</v>
      </c>
      <c r="G480" s="212"/>
      <c r="H480" s="35" t="str">
        <f>CONCATENATE("               ",F480)</f>
        <v xml:space="preserve">               Verify Closure of User Acceptance Test Plan Feedback</v>
      </c>
      <c r="I480" s="35"/>
      <c r="J480" s="35">
        <f>LEN(TRIM(I480))-LEN(SUBSTITUTE(TRIM(I480),",",""))+1</f>
        <v>1</v>
      </c>
      <c r="K480" s="40"/>
      <c r="L480" s="40"/>
      <c r="M480" s="40"/>
      <c r="N480" s="40">
        <v>0.3</v>
      </c>
      <c r="O480" s="40"/>
      <c r="P480" s="42"/>
      <c r="Q480" s="42"/>
      <c r="R480" s="42"/>
      <c r="S480" s="42" t="e">
        <f>#REF!*N480</f>
        <v>#REF!</v>
      </c>
      <c r="T480" s="44"/>
      <c r="U480" s="44"/>
      <c r="V480" s="44"/>
      <c r="W480" s="44" t="e">
        <f>S480*Sheet2!$C$4</f>
        <v>#REF!</v>
      </c>
      <c r="X480" s="35" t="e">
        <f t="shared" si="73"/>
        <v>#REF!</v>
      </c>
      <c r="Y480" s="35" t="e">
        <f t="shared" si="74"/>
        <v>#REF!</v>
      </c>
      <c r="Z480" s="35">
        <v>22</v>
      </c>
      <c r="AA480" s="35">
        <f t="shared" si="75"/>
        <v>0</v>
      </c>
      <c r="AB480" s="35" t="e">
        <f t="shared" si="77"/>
        <v>#REF!</v>
      </c>
      <c r="AC480" s="35"/>
    </row>
    <row r="481" spans="1:29" s="27" customFormat="1" ht="15" customHeight="1" outlineLevel="3" x14ac:dyDescent="0.35">
      <c r="A481" s="35">
        <f t="shared" si="76"/>
        <v>465</v>
      </c>
      <c r="B481" s="35"/>
      <c r="C481" s="35"/>
      <c r="D481" s="35"/>
      <c r="E481" s="35" t="s">
        <v>3762</v>
      </c>
      <c r="F481" s="212" t="s">
        <v>4051</v>
      </c>
      <c r="G481" s="212"/>
      <c r="H481" s="35" t="str">
        <f>CONCATENATE("               ",F481)</f>
        <v xml:space="preserve">               Document and Communicate User Acceptance Test Plan Review Results</v>
      </c>
      <c r="I481" s="35"/>
      <c r="J481" s="35">
        <f>LEN(TRIM(I481))-LEN(SUBSTITUTE(TRIM(I481),",",""))+1</f>
        <v>1</v>
      </c>
      <c r="K481" s="40"/>
      <c r="L481" s="40"/>
      <c r="M481" s="40"/>
      <c r="N481" s="40">
        <v>0.1</v>
      </c>
      <c r="O481" s="40"/>
      <c r="P481" s="42"/>
      <c r="Q481" s="42"/>
      <c r="R481" s="42"/>
      <c r="S481" s="42" t="e">
        <f>#REF!*N481</f>
        <v>#REF!</v>
      </c>
      <c r="T481" s="44"/>
      <c r="U481" s="44"/>
      <c r="V481" s="44"/>
      <c r="W481" s="44" t="e">
        <f>S481*Sheet2!$C$4</f>
        <v>#REF!</v>
      </c>
      <c r="X481" s="35" t="e">
        <f t="shared" si="73"/>
        <v>#REF!</v>
      </c>
      <c r="Y481" s="35" t="e">
        <f t="shared" si="74"/>
        <v>#REF!</v>
      </c>
      <c r="Z481" s="35">
        <v>23</v>
      </c>
      <c r="AA481" s="35">
        <f t="shared" si="75"/>
        <v>0</v>
      </c>
      <c r="AB481" s="35" t="e">
        <f t="shared" si="77"/>
        <v>#REF!</v>
      </c>
      <c r="AC481" s="35"/>
    </row>
    <row r="482" spans="1:29" s="27" customFormat="1" ht="15" customHeight="1" outlineLevel="3" x14ac:dyDescent="0.35">
      <c r="A482" s="35">
        <f t="shared" si="76"/>
        <v>466</v>
      </c>
      <c r="B482" s="35"/>
      <c r="C482" s="35"/>
      <c r="D482" s="35"/>
      <c r="E482" s="35" t="s">
        <v>3763</v>
      </c>
      <c r="F482" s="212" t="s">
        <v>4060</v>
      </c>
      <c r="G482" s="212"/>
      <c r="H482" s="35" t="str">
        <f>CONCATENATE("               ",F482)</f>
        <v xml:space="preserve">               Obtain Approval and User Acceptance Test Plan</v>
      </c>
      <c r="I482" s="35"/>
      <c r="J482" s="35">
        <f>LEN(TRIM(I482))-LEN(SUBSTITUTE(TRIM(I482),",",""))+1</f>
        <v>1</v>
      </c>
      <c r="K482" s="40"/>
      <c r="L482" s="40"/>
      <c r="M482" s="40"/>
      <c r="N482" s="40">
        <v>0.1</v>
      </c>
      <c r="O482" s="40"/>
      <c r="P482" s="42"/>
      <c r="Q482" s="42"/>
      <c r="R482" s="42"/>
      <c r="S482" s="42" t="e">
        <f>#REF!*N482</f>
        <v>#REF!</v>
      </c>
      <c r="T482" s="44"/>
      <c r="U482" s="44"/>
      <c r="V482" s="44"/>
      <c r="W482" s="44" t="e">
        <f>S482*Sheet2!$C$4</f>
        <v>#REF!</v>
      </c>
      <c r="X482" s="35" t="e">
        <f t="shared" si="73"/>
        <v>#REF!</v>
      </c>
      <c r="Y482" s="35" t="e">
        <f t="shared" si="74"/>
        <v>#REF!</v>
      </c>
      <c r="Z482" s="35">
        <v>24</v>
      </c>
      <c r="AA482" s="35">
        <f t="shared" si="75"/>
        <v>17</v>
      </c>
      <c r="AB482" s="35" t="e">
        <f t="shared" si="77"/>
        <v>#REF!</v>
      </c>
      <c r="AC482" s="35"/>
    </row>
    <row r="483" spans="1:29" s="27" customFormat="1" ht="15" customHeight="1" outlineLevel="1" x14ac:dyDescent="0.35">
      <c r="A483" s="35">
        <f t="shared" si="76"/>
        <v>467</v>
      </c>
      <c r="B483" s="35"/>
      <c r="C483" s="35" t="s">
        <v>737</v>
      </c>
      <c r="D483" s="212" t="s">
        <v>4084</v>
      </c>
      <c r="E483" s="212"/>
      <c r="F483" s="212"/>
      <c r="G483" s="212"/>
      <c r="H483" s="35"/>
      <c r="I483" s="35"/>
      <c r="J483" s="35"/>
      <c r="K483" s="40"/>
      <c r="L483" s="40"/>
      <c r="M483" s="40">
        <v>0.31</v>
      </c>
      <c r="N483" s="40"/>
      <c r="O483" s="40"/>
      <c r="P483" s="42"/>
      <c r="Q483" s="42"/>
      <c r="R483" s="42">
        <f>($Q$452*M483)</f>
        <v>18.135000000000002</v>
      </c>
      <c r="S483" s="42"/>
      <c r="T483" s="44"/>
      <c r="U483" s="44"/>
      <c r="V483" s="44"/>
      <c r="W483" s="44"/>
      <c r="X483" s="35">
        <f t="shared" si="73"/>
        <v>3.0225000000000004</v>
      </c>
      <c r="Y483" s="35">
        <f>ROUNDUP(X483,1)</f>
        <v>3.1</v>
      </c>
      <c r="Z483" s="35"/>
      <c r="AA483" s="35">
        <f t="shared" si="75"/>
        <v>0</v>
      </c>
      <c r="AB483" s="35">
        <f>AB360</f>
        <v>0</v>
      </c>
      <c r="AC483" s="35"/>
    </row>
    <row r="484" spans="1:29" s="27" customFormat="1" ht="15" customHeight="1" outlineLevel="2" x14ac:dyDescent="0.35">
      <c r="A484" s="35">
        <f t="shared" si="76"/>
        <v>468</v>
      </c>
      <c r="B484" s="35"/>
      <c r="C484" s="35"/>
      <c r="D484" s="35" t="s">
        <v>3667</v>
      </c>
      <c r="E484" s="212" t="s">
        <v>4083</v>
      </c>
      <c r="F484" s="212"/>
      <c r="G484" s="212"/>
      <c r="H484" s="35"/>
      <c r="I484" s="35"/>
      <c r="J484" s="35"/>
      <c r="K484" s="40"/>
      <c r="L484" s="40"/>
      <c r="M484" s="40"/>
      <c r="N484" s="40"/>
      <c r="O484" s="40"/>
      <c r="P484" s="42"/>
      <c r="Q484" s="42"/>
      <c r="R484" s="42">
        <f>($Q$452*M484)</f>
        <v>0</v>
      </c>
      <c r="S484" s="42"/>
      <c r="T484" s="44"/>
      <c r="U484" s="44"/>
      <c r="V484" s="44"/>
      <c r="W484" s="44"/>
      <c r="X484" s="35">
        <f t="shared" si="73"/>
        <v>0</v>
      </c>
      <c r="Y484" s="35">
        <f>ROUNDUP(X484,1)</f>
        <v>0</v>
      </c>
      <c r="Z484" s="35"/>
      <c r="AA484" s="35">
        <f t="shared" si="75"/>
        <v>0</v>
      </c>
      <c r="AB484" s="35" t="e">
        <f>AB361</f>
        <v>#REF!</v>
      </c>
      <c r="AC484" s="35"/>
    </row>
    <row r="485" spans="1:29" s="27" customFormat="1" ht="15" customHeight="1" outlineLevel="2" x14ac:dyDescent="0.35">
      <c r="A485" s="35">
        <f t="shared" si="76"/>
        <v>469</v>
      </c>
      <c r="B485" s="35"/>
      <c r="C485" s="35"/>
      <c r="D485" s="35" t="s">
        <v>3668</v>
      </c>
      <c r="E485" s="212" t="s">
        <v>4082</v>
      </c>
      <c r="F485" s="212"/>
      <c r="G485" s="212"/>
      <c r="H485" s="35"/>
      <c r="I485" s="35"/>
      <c r="J485" s="35"/>
      <c r="K485" s="40"/>
      <c r="L485" s="40"/>
      <c r="M485" s="40"/>
      <c r="N485" s="40"/>
      <c r="O485" s="40"/>
      <c r="P485" s="42"/>
      <c r="Q485" s="42"/>
      <c r="R485" s="42">
        <f>($Q$452*M485)</f>
        <v>0</v>
      </c>
      <c r="S485" s="42"/>
      <c r="T485" s="44"/>
      <c r="U485" s="44"/>
      <c r="V485" s="44"/>
      <c r="W485" s="44"/>
      <c r="X485" s="35">
        <f t="shared" si="73"/>
        <v>0</v>
      </c>
      <c r="Y485" s="35">
        <f>ROUNDUP(X485,1)</f>
        <v>0</v>
      </c>
      <c r="Z485" s="35"/>
      <c r="AA485" s="35">
        <f t="shared" si="75"/>
        <v>0</v>
      </c>
      <c r="AB485" s="35">
        <f>AB362</f>
        <v>0</v>
      </c>
      <c r="AC485" s="35"/>
    </row>
    <row r="486" spans="1:29" s="27" customFormat="1" ht="15" customHeight="1" outlineLevel="1" x14ac:dyDescent="0.35">
      <c r="A486" s="35">
        <f t="shared" si="76"/>
        <v>470</v>
      </c>
      <c r="B486" s="35"/>
      <c r="C486" s="35" t="s">
        <v>739</v>
      </c>
      <c r="D486" s="212" t="s">
        <v>4085</v>
      </c>
      <c r="E486" s="212"/>
      <c r="F486" s="212"/>
      <c r="G486" s="212"/>
      <c r="H486" s="35"/>
      <c r="I486" s="35"/>
      <c r="J486" s="35"/>
      <c r="K486" s="40"/>
      <c r="L486" s="40">
        <v>5.4899999999999997E-2</v>
      </c>
      <c r="M486" s="40">
        <f>SUM(M487:M498)</f>
        <v>1</v>
      </c>
      <c r="N486" s="40"/>
      <c r="O486" s="40"/>
      <c r="P486" s="42"/>
      <c r="Q486" s="42" t="e">
        <f>(#REF!*L486)</f>
        <v>#REF!</v>
      </c>
      <c r="R486" s="42"/>
      <c r="S486" s="42"/>
      <c r="T486" s="44"/>
      <c r="U486" s="44" t="e">
        <f>Q486*Sheet2!$C$4</f>
        <v>#REF!</v>
      </c>
      <c r="V486" s="44"/>
      <c r="W486" s="44"/>
      <c r="X486" s="35" t="e">
        <f t="shared" si="73"/>
        <v>#REF!</v>
      </c>
      <c r="Y486" s="35" t="e">
        <f>ROUNDUP(X486,1)</f>
        <v>#REF!</v>
      </c>
      <c r="Z486" s="35">
        <v>69</v>
      </c>
      <c r="AA486" s="35">
        <f t="shared" si="75"/>
        <v>0</v>
      </c>
      <c r="AB486" s="35" t="e">
        <f>(WORKDAY(AA486,Y486))</f>
        <v>#REF!</v>
      </c>
      <c r="AC486" s="35"/>
    </row>
    <row r="487" spans="1:29" s="27" customFormat="1" ht="15" customHeight="1" outlineLevel="2" x14ac:dyDescent="0.35">
      <c r="A487" s="35">
        <f t="shared" si="76"/>
        <v>471</v>
      </c>
      <c r="B487" s="35"/>
      <c r="C487" s="35"/>
      <c r="D487" s="35" t="s">
        <v>4061</v>
      </c>
      <c r="E487" s="212" t="s">
        <v>4086</v>
      </c>
      <c r="F487" s="212"/>
      <c r="G487" s="212"/>
      <c r="H487" s="35" t="str">
        <f>CONCATENATE("          ",E487)</f>
        <v xml:space="preserve">          Prepare for User Acceptance Cases Plan Peer Review</v>
      </c>
      <c r="I487" s="35"/>
      <c r="J487" s="35"/>
      <c r="K487" s="40"/>
      <c r="L487" s="40"/>
      <c r="M487" s="40">
        <v>0.35</v>
      </c>
      <c r="N487" s="40">
        <f>SUM(N488:N490)</f>
        <v>1</v>
      </c>
      <c r="O487" s="40"/>
      <c r="P487" s="42"/>
      <c r="Q487" s="42"/>
      <c r="R487" s="42" t="e">
        <f>#REF!*M487</f>
        <v>#REF!</v>
      </c>
      <c r="S487" s="42"/>
      <c r="T487" s="44"/>
      <c r="U487" s="44"/>
      <c r="V487" s="44" t="e">
        <f>#REF!*Sheet2!$C$4</f>
        <v>#REF!</v>
      </c>
      <c r="W487" s="44"/>
      <c r="X487" s="35"/>
      <c r="Y487" s="35"/>
      <c r="Z487" s="35"/>
      <c r="AA487" s="35">
        <f t="shared" si="75"/>
        <v>0</v>
      </c>
      <c r="AB487" s="35">
        <f>(WORKDAY(AA487,Y487))</f>
        <v>0</v>
      </c>
      <c r="AC487" s="35"/>
    </row>
    <row r="488" spans="1:29" s="27" customFormat="1" ht="15" customHeight="1" outlineLevel="3" x14ac:dyDescent="0.35">
      <c r="A488" s="35">
        <f t="shared" si="76"/>
        <v>472</v>
      </c>
      <c r="B488" s="35"/>
      <c r="C488" s="35"/>
      <c r="D488" s="35"/>
      <c r="E488" s="35" t="s">
        <v>4064</v>
      </c>
      <c r="F488" s="212" t="s">
        <v>4087</v>
      </c>
      <c r="G488" s="212"/>
      <c r="H488" s="35"/>
      <c r="I488" s="35"/>
      <c r="J488" s="35"/>
      <c r="K488" s="40"/>
      <c r="L488" s="40"/>
      <c r="M488" s="40"/>
      <c r="N488" s="40">
        <v>0.1</v>
      </c>
      <c r="O488" s="40"/>
      <c r="P488" s="42"/>
      <c r="Q488" s="42"/>
      <c r="R488" s="42"/>
      <c r="S488" s="42" t="e">
        <f>#REF!*N488</f>
        <v>#REF!</v>
      </c>
      <c r="T488" s="44"/>
      <c r="U488" s="44"/>
      <c r="V488" s="44"/>
      <c r="W488" s="44"/>
      <c r="X488" s="35" t="e">
        <f>IF(ISBLANK(P488),IF(ISBLANK(Q488),IF(ISBLANK(R488),IF(ISBLANK(S488),"Error",S488),R488),Q488),P488)/6</f>
        <v>#REF!</v>
      </c>
      <c r="Y488" s="35" t="e">
        <f>ROUNDUP(X488,1)</f>
        <v>#REF!</v>
      </c>
      <c r="Z488" s="35"/>
      <c r="AA488" s="35">
        <f t="shared" si="75"/>
        <v>0</v>
      </c>
      <c r="AB488" s="35"/>
      <c r="AC488" s="35"/>
    </row>
    <row r="489" spans="1:29" s="27" customFormat="1" ht="15" customHeight="1" outlineLevel="3" x14ac:dyDescent="0.35">
      <c r="A489" s="35">
        <f t="shared" si="76"/>
        <v>473</v>
      </c>
      <c r="B489" s="35"/>
      <c r="C489" s="35"/>
      <c r="D489" s="35"/>
      <c r="E489" s="35" t="s">
        <v>4065</v>
      </c>
      <c r="F489" s="212" t="s">
        <v>4088</v>
      </c>
      <c r="G489" s="212"/>
      <c r="H489" s="35" t="str">
        <f>CONCATENATE("               ",F489)</f>
        <v xml:space="preserve">               Check Draft User Acceptance Test Cases</v>
      </c>
      <c r="I489" s="35" t="s">
        <v>1129</v>
      </c>
      <c r="J489" s="35">
        <f>LEN(TRIM(I489))-LEN(SUBSTITUTE(TRIM(I489),",",""))+1</f>
        <v>1</v>
      </c>
      <c r="K489" s="40"/>
      <c r="L489" s="40"/>
      <c r="M489" s="40"/>
      <c r="N489" s="40">
        <v>0.8</v>
      </c>
      <c r="O489" s="40"/>
      <c r="P489" s="42"/>
      <c r="Q489" s="42"/>
      <c r="R489" s="42"/>
      <c r="S489" s="42" t="e">
        <f>#REF!*N489</f>
        <v>#REF!</v>
      </c>
      <c r="T489" s="44"/>
      <c r="U489" s="44"/>
      <c r="V489" s="44"/>
      <c r="W489" s="44" t="e">
        <f>#REF!*Sheet2!$C$4</f>
        <v>#REF!</v>
      </c>
      <c r="X489" s="35" t="e">
        <f>IF(ISBLANK(P489),IF(ISBLANK(Q489),IF(ISBLANK(R489),IF(ISBLANK(S489),"Error",S489),R489),Q489),P489)/6</f>
        <v>#REF!</v>
      </c>
      <c r="Y489" s="35" t="e">
        <f>ROUNDUP(X489,1)</f>
        <v>#REF!</v>
      </c>
      <c r="Z489" s="35"/>
      <c r="AA489" s="35">
        <f t="shared" si="75"/>
        <v>0</v>
      </c>
      <c r="AB489" s="35" t="e">
        <f>(WORKDAY(AA489,Y489))</f>
        <v>#REF!</v>
      </c>
      <c r="AC489" s="35"/>
    </row>
    <row r="490" spans="1:29" s="27" customFormat="1" ht="15" customHeight="1" outlineLevel="3" x14ac:dyDescent="0.35">
      <c r="A490" s="35">
        <f t="shared" si="76"/>
        <v>474</v>
      </c>
      <c r="B490" s="35"/>
      <c r="C490" s="35"/>
      <c r="D490" s="35"/>
      <c r="E490" s="35" t="s">
        <v>4066</v>
      </c>
      <c r="F490" s="212" t="s">
        <v>4089</v>
      </c>
      <c r="G490" s="212"/>
      <c r="H490" s="35" t="str">
        <f>CONCATENATE("               ",F490)</f>
        <v xml:space="preserve">               Schedule User Acceptance Test Cases Peer Review Meeting</v>
      </c>
      <c r="I490" s="35"/>
      <c r="J490" s="35">
        <f>LEN(TRIM(I490))-LEN(SUBSTITUTE(TRIM(I490),",",""))+1</f>
        <v>1</v>
      </c>
      <c r="K490" s="40"/>
      <c r="L490" s="40"/>
      <c r="M490" s="40"/>
      <c r="N490" s="40">
        <v>0.1</v>
      </c>
      <c r="O490" s="40"/>
      <c r="P490" s="42"/>
      <c r="Q490" s="42"/>
      <c r="R490" s="42"/>
      <c r="S490" s="42" t="e">
        <f>#REF!*N490</f>
        <v>#REF!</v>
      </c>
      <c r="T490" s="44"/>
      <c r="U490" s="44"/>
      <c r="V490" s="44"/>
      <c r="W490" s="44"/>
      <c r="X490" s="35" t="e">
        <f>IF(ISBLANK(P490),IF(ISBLANK(Q490),IF(ISBLANK(R490),IF(ISBLANK(S490),"Error",S490),R490),Q490),P490)/6</f>
        <v>#REF!</v>
      </c>
      <c r="Y490" s="35" t="e">
        <f>ROUNDUP(X490,1)</f>
        <v>#REF!</v>
      </c>
      <c r="Z490" s="35"/>
      <c r="AA490" s="35">
        <f t="shared" si="75"/>
        <v>0</v>
      </c>
      <c r="AB490" s="35"/>
      <c r="AC490" s="35"/>
    </row>
    <row r="491" spans="1:29" s="27" customFormat="1" ht="15" customHeight="1" outlineLevel="2" x14ac:dyDescent="0.35">
      <c r="A491" s="35">
        <f t="shared" si="76"/>
        <v>475</v>
      </c>
      <c r="B491" s="35"/>
      <c r="C491" s="35"/>
      <c r="D491" s="35" t="s">
        <v>4062</v>
      </c>
      <c r="E491" s="212" t="s">
        <v>4090</v>
      </c>
      <c r="F491" s="212"/>
      <c r="G491" s="212"/>
      <c r="H491" s="35" t="str">
        <f>CONCATENATE("          ",E491)</f>
        <v xml:space="preserve">          Conduct User Acceptance Test Cases Peer Review</v>
      </c>
      <c r="I491" s="35"/>
      <c r="J491" s="35"/>
      <c r="K491" s="40"/>
      <c r="L491" s="40"/>
      <c r="M491" s="40">
        <v>0.2</v>
      </c>
      <c r="N491" s="40">
        <f>SUM(N492:N493)</f>
        <v>1</v>
      </c>
      <c r="O491" s="40"/>
      <c r="P491" s="42"/>
      <c r="Q491" s="42"/>
      <c r="R491" s="42" t="e">
        <f>#REF!*M491</f>
        <v>#REF!</v>
      </c>
      <c r="S491" s="42"/>
      <c r="T491" s="44"/>
      <c r="U491" s="44"/>
      <c r="V491" s="44" t="e">
        <f>R491*Sheet2!$C$4</f>
        <v>#REF!</v>
      </c>
      <c r="W491" s="44"/>
      <c r="X491" s="35"/>
      <c r="Y491" s="35"/>
      <c r="Z491" s="35">
        <v>4</v>
      </c>
      <c r="AA491" s="35">
        <f t="shared" si="75"/>
        <v>0</v>
      </c>
      <c r="AB491" s="35">
        <f>(WORKDAY(AA491,Y491))</f>
        <v>0</v>
      </c>
      <c r="AC491" s="35"/>
    </row>
    <row r="492" spans="1:29" s="27" customFormat="1" ht="15" customHeight="1" outlineLevel="3" x14ac:dyDescent="0.35">
      <c r="A492" s="35">
        <f t="shared" si="76"/>
        <v>476</v>
      </c>
      <c r="B492" s="35"/>
      <c r="C492" s="35"/>
      <c r="D492" s="35"/>
      <c r="E492" s="35" t="s">
        <v>4067</v>
      </c>
      <c r="F492" s="212" t="s">
        <v>4091</v>
      </c>
      <c r="G492" s="212"/>
      <c r="H492" s="35" t="str">
        <f>CONCATENATE("               ",F492)</f>
        <v xml:space="preserve">               Conduct User Acceptance Test Cases Review Meeting</v>
      </c>
      <c r="I492" s="35"/>
      <c r="J492" s="35">
        <f>LEN(TRIM(I492))-LEN(SUBSTITUTE(TRIM(I492),",",""))+1</f>
        <v>1</v>
      </c>
      <c r="K492" s="40"/>
      <c r="L492" s="40"/>
      <c r="M492" s="40"/>
      <c r="N492" s="40">
        <v>0.8</v>
      </c>
      <c r="O492" s="40"/>
      <c r="P492" s="42"/>
      <c r="Q492" s="42"/>
      <c r="R492" s="42"/>
      <c r="S492" s="42" t="e">
        <f>#REF!*N492</f>
        <v>#REF!</v>
      </c>
      <c r="T492" s="44"/>
      <c r="U492" s="44"/>
      <c r="V492" s="44"/>
      <c r="W492" s="44" t="e">
        <f>S492*Sheet2!$C$4</f>
        <v>#REF!</v>
      </c>
      <c r="X492" s="35" t="e">
        <f>IF(ISBLANK(P492),IF(ISBLANK(Q492),IF(ISBLANK(R492),IF(ISBLANK(S492),"Error",S492),R492),Q492),P492)/6</f>
        <v>#REF!</v>
      </c>
      <c r="Y492" s="35" t="e">
        <f>ROUNDUP(X492,1)</f>
        <v>#REF!</v>
      </c>
      <c r="Z492" s="35"/>
      <c r="AA492" s="35">
        <f t="shared" si="75"/>
        <v>0</v>
      </c>
      <c r="AB492" s="35" t="e">
        <f>(WORKDAY(AA492,Y492))</f>
        <v>#REF!</v>
      </c>
      <c r="AC492" s="35"/>
    </row>
    <row r="493" spans="1:29" s="27" customFormat="1" ht="15" customHeight="1" outlineLevel="3" x14ac:dyDescent="0.35">
      <c r="A493" s="35">
        <f t="shared" si="76"/>
        <v>477</v>
      </c>
      <c r="B493" s="35"/>
      <c r="C493" s="35"/>
      <c r="D493" s="35"/>
      <c r="E493" s="35" t="s">
        <v>4068</v>
      </c>
      <c r="F493" s="212" t="s">
        <v>4092</v>
      </c>
      <c r="G493" s="212"/>
      <c r="H493" s="35"/>
      <c r="I493" s="35"/>
      <c r="J493" s="35"/>
      <c r="K493" s="40"/>
      <c r="L493" s="40"/>
      <c r="M493" s="40"/>
      <c r="N493" s="40">
        <v>0.2</v>
      </c>
      <c r="O493" s="40"/>
      <c r="P493" s="42"/>
      <c r="Q493" s="42"/>
      <c r="R493" s="42"/>
      <c r="S493" s="42" t="e">
        <f>#REF!*N493</f>
        <v>#REF!</v>
      </c>
      <c r="T493" s="44"/>
      <c r="U493" s="44"/>
      <c r="V493" s="44"/>
      <c r="W493" s="44" t="e">
        <f>S493*Sheet2!$C$4</f>
        <v>#REF!</v>
      </c>
      <c r="X493" s="35" t="e">
        <f>IF(ISBLANK(P493),IF(ISBLANK(Q493),IF(ISBLANK(R493),IF(ISBLANK(S493),"Error",S493),R493),Q493),P493)/6</f>
        <v>#REF!</v>
      </c>
      <c r="Y493" s="35" t="e">
        <f>ROUNDUP(X493,1)</f>
        <v>#REF!</v>
      </c>
      <c r="Z493" s="35"/>
      <c r="AA493" s="35">
        <f t="shared" si="75"/>
        <v>0</v>
      </c>
      <c r="AB493" s="35" t="e">
        <f>(WORKDAY(AA493,Y493))</f>
        <v>#REF!</v>
      </c>
      <c r="AC493" s="35"/>
    </row>
    <row r="494" spans="1:29" s="27" customFormat="1" ht="15" customHeight="1" outlineLevel="2" x14ac:dyDescent="0.35">
      <c r="A494" s="35">
        <f t="shared" si="76"/>
        <v>478</v>
      </c>
      <c r="B494" s="35"/>
      <c r="C494" s="35"/>
      <c r="D494" s="35" t="s">
        <v>4063</v>
      </c>
      <c r="E494" s="212" t="s">
        <v>4093</v>
      </c>
      <c r="F494" s="212"/>
      <c r="G494" s="212"/>
      <c r="H494" s="35" t="str">
        <f>CONCATENATE("          ",E494)</f>
        <v xml:space="preserve">          Analyze User Acceptance Test Cases Peer Review</v>
      </c>
      <c r="I494" s="35"/>
      <c r="J494" s="35"/>
      <c r="K494" s="40"/>
      <c r="L494" s="40"/>
      <c r="M494" s="40">
        <v>0.45</v>
      </c>
      <c r="N494" s="40">
        <f>SUM(N495:N498)</f>
        <v>1</v>
      </c>
      <c r="O494" s="40"/>
      <c r="P494" s="42"/>
      <c r="Q494" s="42"/>
      <c r="R494" s="42" t="e">
        <f>#REF!*M494</f>
        <v>#REF!</v>
      </c>
      <c r="S494" s="42"/>
      <c r="T494" s="44"/>
      <c r="U494" s="44"/>
      <c r="V494" s="44" t="e">
        <f>R494*Sheet2!$C$4</f>
        <v>#REF!</v>
      </c>
      <c r="W494" s="44"/>
      <c r="X494" s="35"/>
      <c r="Y494" s="35"/>
      <c r="Z494" s="35">
        <v>9</v>
      </c>
      <c r="AA494" s="35">
        <f t="shared" si="75"/>
        <v>4</v>
      </c>
      <c r="AB494" s="35">
        <f>(WORKDAY(AA494,Y494))</f>
        <v>4</v>
      </c>
      <c r="AC494" s="35"/>
    </row>
    <row r="495" spans="1:29" s="27" customFormat="1" ht="15" customHeight="1" outlineLevel="3" x14ac:dyDescent="0.35">
      <c r="A495" s="35">
        <f t="shared" si="76"/>
        <v>479</v>
      </c>
      <c r="B495" s="35"/>
      <c r="C495" s="35"/>
      <c r="D495" s="35"/>
      <c r="E495" s="35" t="s">
        <v>4069</v>
      </c>
      <c r="F495" s="212" t="s">
        <v>4094</v>
      </c>
      <c r="G495" s="212"/>
      <c r="H495" s="35"/>
      <c r="I495" s="35"/>
      <c r="J495" s="35"/>
      <c r="K495" s="40"/>
      <c r="L495" s="40"/>
      <c r="M495" s="40"/>
      <c r="N495" s="40">
        <v>0.35</v>
      </c>
      <c r="O495" s="40"/>
      <c r="P495" s="42"/>
      <c r="Q495" s="42"/>
      <c r="R495" s="42"/>
      <c r="S495" s="42" t="e">
        <f>#REF!*N495</f>
        <v>#REF!</v>
      </c>
      <c r="T495" s="44"/>
      <c r="U495" s="44"/>
      <c r="V495" s="44"/>
      <c r="W495" s="44"/>
      <c r="X495" s="35" t="e">
        <f t="shared" ref="X495:X512" si="78">IF(ISBLANK(P495),IF(ISBLANK(Q495),IF(ISBLANK(R495),IF(ISBLANK(S495),"Error",S495),R495),Q495),P495)/6</f>
        <v>#REF!</v>
      </c>
      <c r="Y495" s="35" t="e">
        <f t="shared" ref="Y495:Y509" si="79">ROUNDUP(X495,1)</f>
        <v>#REF!</v>
      </c>
      <c r="Z495" s="35"/>
      <c r="AA495" s="35"/>
      <c r="AB495" s="35"/>
      <c r="AC495" s="35"/>
    </row>
    <row r="496" spans="1:29" s="27" customFormat="1" ht="15" customHeight="1" outlineLevel="3" x14ac:dyDescent="0.35">
      <c r="A496" s="35">
        <f t="shared" si="76"/>
        <v>480</v>
      </c>
      <c r="B496" s="35"/>
      <c r="C496" s="35"/>
      <c r="D496" s="35"/>
      <c r="E496" s="35" t="s">
        <v>4070</v>
      </c>
      <c r="F496" s="212" t="s">
        <v>4095</v>
      </c>
      <c r="G496" s="212"/>
      <c r="H496" s="35" t="str">
        <f>CONCATENATE("               ",F496)</f>
        <v xml:space="preserve">               User Acceptance Test Cases Peer Review Follow Up</v>
      </c>
      <c r="I496" s="35" t="s">
        <v>1129</v>
      </c>
      <c r="J496" s="35">
        <f>LEN(TRIM(I496))-LEN(SUBSTITUTE(TRIM(I496),",",""))+1</f>
        <v>1</v>
      </c>
      <c r="K496" s="40"/>
      <c r="L496" s="40"/>
      <c r="M496" s="40"/>
      <c r="N496" s="40">
        <v>0.2</v>
      </c>
      <c r="O496" s="40"/>
      <c r="P496" s="42"/>
      <c r="Q496" s="42"/>
      <c r="R496" s="42"/>
      <c r="S496" s="42" t="e">
        <f>#REF!*N496</f>
        <v>#REF!</v>
      </c>
      <c r="T496" s="44"/>
      <c r="U496" s="44"/>
      <c r="V496" s="44"/>
      <c r="W496" s="44" t="e">
        <f>S496*Sheet2!$C$4</f>
        <v>#REF!</v>
      </c>
      <c r="X496" s="35" t="e">
        <f t="shared" si="78"/>
        <v>#REF!</v>
      </c>
      <c r="Y496" s="35" t="e">
        <f t="shared" si="79"/>
        <v>#REF!</v>
      </c>
      <c r="Z496" s="35"/>
      <c r="AA496" s="35">
        <f t="shared" ref="AA496:AA520" si="80">IF(ISBLANK(Z496),,WORKDAY(VLOOKUP(Z496,$A$2:$AB$876,26),0))</f>
        <v>0</v>
      </c>
      <c r="AB496" s="35" t="e">
        <f>(WORKDAY(AA496,Y496))</f>
        <v>#REF!</v>
      </c>
      <c r="AC496" s="35"/>
    </row>
    <row r="497" spans="1:29" s="27" customFormat="1" ht="15" customHeight="1" outlineLevel="3" x14ac:dyDescent="0.35">
      <c r="A497" s="35">
        <f t="shared" si="76"/>
        <v>481</v>
      </c>
      <c r="B497" s="35"/>
      <c r="C497" s="35"/>
      <c r="D497" s="35"/>
      <c r="E497" s="35" t="s">
        <v>4071</v>
      </c>
      <c r="F497" s="212" t="s">
        <v>4096</v>
      </c>
      <c r="G497" s="212"/>
      <c r="H497" s="35" t="str">
        <f>CONCATENATE("               ",F497)</f>
        <v xml:space="preserve">               Resolve Modifications from User Acceptance Test Cases Peer Review</v>
      </c>
      <c r="I497" s="35" t="s">
        <v>1129</v>
      </c>
      <c r="J497" s="35">
        <f>LEN(TRIM(I497))-LEN(SUBSTITUTE(TRIM(I497),",",""))+1</f>
        <v>1</v>
      </c>
      <c r="K497" s="40"/>
      <c r="L497" s="40"/>
      <c r="M497" s="40"/>
      <c r="N497" s="40">
        <v>0.35</v>
      </c>
      <c r="O497" s="40"/>
      <c r="P497" s="42"/>
      <c r="Q497" s="42"/>
      <c r="R497" s="42"/>
      <c r="S497" s="42" t="e">
        <f>#REF!*N497</f>
        <v>#REF!</v>
      </c>
      <c r="T497" s="44"/>
      <c r="U497" s="44"/>
      <c r="V497" s="44"/>
      <c r="W497" s="44" t="e">
        <f>S497*Sheet2!$C$4</f>
        <v>#REF!</v>
      </c>
      <c r="X497" s="35" t="e">
        <f t="shared" si="78"/>
        <v>#REF!</v>
      </c>
      <c r="Y497" s="35" t="e">
        <f t="shared" si="79"/>
        <v>#REF!</v>
      </c>
      <c r="Z497" s="35">
        <v>12</v>
      </c>
      <c r="AA497" s="35">
        <f t="shared" si="80"/>
        <v>0</v>
      </c>
      <c r="AB497" s="35" t="e">
        <f>(WORKDAY(AA497,Y497))</f>
        <v>#REF!</v>
      </c>
      <c r="AC497" s="35"/>
    </row>
    <row r="498" spans="1:29" s="27" customFormat="1" ht="15" customHeight="1" outlineLevel="3" x14ac:dyDescent="0.35">
      <c r="A498" s="35">
        <f t="shared" si="76"/>
        <v>482</v>
      </c>
      <c r="B498" s="35"/>
      <c r="C498" s="35"/>
      <c r="D498" s="35"/>
      <c r="E498" s="35" t="s">
        <v>4072</v>
      </c>
      <c r="F498" s="212" t="s">
        <v>4097</v>
      </c>
      <c r="G498" s="212"/>
      <c r="H498" s="35" t="str">
        <f>CONCATENATE("               ",F498)</f>
        <v xml:space="preserve">               Document and Communicate User Acceptance Test Cases Review Results</v>
      </c>
      <c r="I498" s="35" t="s">
        <v>1129</v>
      </c>
      <c r="J498" s="35">
        <f>LEN(TRIM(I498))-LEN(SUBSTITUTE(TRIM(I498),",",""))+1</f>
        <v>1</v>
      </c>
      <c r="K498" s="40"/>
      <c r="L498" s="40"/>
      <c r="M498" s="40"/>
      <c r="N498" s="40">
        <v>0.1</v>
      </c>
      <c r="O498" s="40"/>
      <c r="P498" s="42"/>
      <c r="Q498" s="42"/>
      <c r="R498" s="42"/>
      <c r="S498" s="42" t="e">
        <f>#REF!*N498</f>
        <v>#REF!</v>
      </c>
      <c r="T498" s="44"/>
      <c r="U498" s="44"/>
      <c r="V498" s="44"/>
      <c r="W498" s="44" t="e">
        <f>S498*Sheet2!$C$4</f>
        <v>#REF!</v>
      </c>
      <c r="X498" s="35" t="e">
        <f t="shared" si="78"/>
        <v>#REF!</v>
      </c>
      <c r="Y498" s="35" t="e">
        <f t="shared" si="79"/>
        <v>#REF!</v>
      </c>
      <c r="Z498" s="35">
        <v>13</v>
      </c>
      <c r="AA498" s="35">
        <f t="shared" si="80"/>
        <v>0</v>
      </c>
      <c r="AB498" s="35" t="e">
        <f>(WORKDAY(AA498,Y498))</f>
        <v>#REF!</v>
      </c>
      <c r="AC498" s="35"/>
    </row>
    <row r="499" spans="1:29" s="27" customFormat="1" ht="15" customHeight="1" outlineLevel="1" x14ac:dyDescent="0.35">
      <c r="A499" s="35">
        <f t="shared" si="76"/>
        <v>483</v>
      </c>
      <c r="B499" s="35"/>
      <c r="C499" s="35" t="s">
        <v>741</v>
      </c>
      <c r="D499" s="212" t="s">
        <v>4098</v>
      </c>
      <c r="E499" s="212"/>
      <c r="F499" s="212"/>
      <c r="G499" s="212"/>
      <c r="H499" s="35"/>
      <c r="I499" s="35" t="s">
        <v>1157</v>
      </c>
      <c r="J499" s="35"/>
      <c r="K499" s="40"/>
      <c r="L499" s="40">
        <v>0.1</v>
      </c>
      <c r="M499" s="40">
        <f>SUM(M500:M505)</f>
        <v>1</v>
      </c>
      <c r="N499" s="40"/>
      <c r="O499" s="40"/>
      <c r="P499" s="42"/>
      <c r="Q499" s="42" t="e">
        <f>(#REF!*L499)</f>
        <v>#REF!</v>
      </c>
      <c r="R499" s="42"/>
      <c r="S499" s="42"/>
      <c r="T499" s="44"/>
      <c r="U499" s="44" t="e">
        <f>Q499*Sheet2!$C$4</f>
        <v>#REF!</v>
      </c>
      <c r="V499" s="44"/>
      <c r="W499" s="44"/>
      <c r="X499" s="35" t="e">
        <f t="shared" si="78"/>
        <v>#REF!</v>
      </c>
      <c r="Y499" s="35" t="e">
        <f t="shared" si="79"/>
        <v>#REF!</v>
      </c>
      <c r="Z499" s="35">
        <v>71</v>
      </c>
      <c r="AA499" s="35">
        <f t="shared" si="80"/>
        <v>0</v>
      </c>
      <c r="AB499" s="35" t="e">
        <f>(WORKDAY(AA499,Y499))</f>
        <v>#REF!</v>
      </c>
      <c r="AC499" s="35"/>
    </row>
    <row r="500" spans="1:29" s="27" customFormat="1" ht="15" customHeight="1" outlineLevel="2" x14ac:dyDescent="0.35">
      <c r="A500" s="35">
        <f t="shared" si="76"/>
        <v>484</v>
      </c>
      <c r="B500" s="35"/>
      <c r="C500" s="35"/>
      <c r="D500" s="35" t="s">
        <v>743</v>
      </c>
      <c r="E500" s="212" t="s">
        <v>4099</v>
      </c>
      <c r="F500" s="212"/>
      <c r="G500" s="212"/>
      <c r="H500" s="35" t="str">
        <f>CONCATENATE("          ",E500)</f>
        <v xml:space="preserve">          Perform User Acceptance Test Cases Verification</v>
      </c>
      <c r="I500" s="35"/>
      <c r="J500" s="35"/>
      <c r="K500" s="40"/>
      <c r="L500" s="40"/>
      <c r="M500" s="40">
        <v>0.4</v>
      </c>
      <c r="N500" s="40">
        <f>SUM(N501:N504)</f>
        <v>1</v>
      </c>
      <c r="O500" s="40"/>
      <c r="P500" s="42"/>
      <c r="Q500" s="42"/>
      <c r="R500" s="42" t="e">
        <f>(#REF!*M500)</f>
        <v>#REF!</v>
      </c>
      <c r="S500" s="42"/>
      <c r="T500" s="44"/>
      <c r="U500" s="44"/>
      <c r="V500" s="44" t="e">
        <f>R500*Sheet2!$C$4</f>
        <v>#REF!</v>
      </c>
      <c r="W500" s="44"/>
      <c r="X500" s="35" t="e">
        <f t="shared" si="78"/>
        <v>#REF!</v>
      </c>
      <c r="Y500" s="35" t="e">
        <f t="shared" si="79"/>
        <v>#REF!</v>
      </c>
      <c r="Z500" s="35"/>
      <c r="AA500" s="35">
        <f t="shared" si="80"/>
        <v>0</v>
      </c>
      <c r="AB500" s="35" t="e">
        <f>(WORKDAY(AA500,Y500))</f>
        <v>#REF!</v>
      </c>
      <c r="AC500" s="35"/>
    </row>
    <row r="501" spans="1:29" s="27" customFormat="1" ht="15" customHeight="1" outlineLevel="3" x14ac:dyDescent="0.35">
      <c r="A501" s="35">
        <f t="shared" si="76"/>
        <v>485</v>
      </c>
      <c r="B501" s="35"/>
      <c r="C501" s="35"/>
      <c r="D501" s="35"/>
      <c r="E501" s="35" t="s">
        <v>4074</v>
      </c>
      <c r="F501" s="212" t="s">
        <v>4100</v>
      </c>
      <c r="G501" s="212"/>
      <c r="H501" s="35" t="str">
        <f>CONCATENATE("               ",F501)</f>
        <v xml:space="preserve">               Identify User Acceptance Test Cases Reviewers</v>
      </c>
      <c r="I501" s="35" t="s">
        <v>1157</v>
      </c>
      <c r="J501" s="35">
        <f>LEN(TRIM(I501))-LEN(SUBSTITUTE(TRIM(I501),",",""))+1</f>
        <v>4</v>
      </c>
      <c r="K501" s="40"/>
      <c r="L501" s="40"/>
      <c r="M501" s="40"/>
      <c r="N501" s="40">
        <v>0.12</v>
      </c>
      <c r="O501" s="40"/>
      <c r="P501" s="42"/>
      <c r="Q501" s="42"/>
      <c r="R501" s="42"/>
      <c r="S501" s="42" t="e">
        <f>#REF!*N501</f>
        <v>#REF!</v>
      </c>
      <c r="T501" s="44"/>
      <c r="U501" s="44"/>
      <c r="V501" s="44"/>
      <c r="W501" s="44" t="e">
        <f>S501*Sheet2!$C$4</f>
        <v>#REF!</v>
      </c>
      <c r="X501" s="35" t="e">
        <f t="shared" si="78"/>
        <v>#REF!</v>
      </c>
      <c r="Y501" s="35" t="e">
        <f t="shared" si="79"/>
        <v>#REF!</v>
      </c>
      <c r="Z501" s="35"/>
      <c r="AA501" s="35">
        <f t="shared" si="80"/>
        <v>0</v>
      </c>
      <c r="AB501" s="35" t="e">
        <f>WORKDAY(AA501,Y501)</f>
        <v>#REF!</v>
      </c>
      <c r="AC501" s="35"/>
    </row>
    <row r="502" spans="1:29" s="27" customFormat="1" ht="15" customHeight="1" outlineLevel="3" x14ac:dyDescent="0.35">
      <c r="A502" s="35">
        <f t="shared" si="76"/>
        <v>486</v>
      </c>
      <c r="B502" s="35"/>
      <c r="C502" s="35"/>
      <c r="D502" s="35"/>
      <c r="E502" s="35" t="s">
        <v>4075</v>
      </c>
      <c r="F502" s="212" t="s">
        <v>4101</v>
      </c>
      <c r="G502" s="212"/>
      <c r="H502" s="35" t="str">
        <f>CONCATENATE("               ",F502)</f>
        <v xml:space="preserve">               Schedule Review and Approve User Acceptance Test Cases Review</v>
      </c>
      <c r="I502" s="35" t="s">
        <v>1157</v>
      </c>
      <c r="J502" s="35">
        <f>LEN(TRIM(I502))-LEN(SUBSTITUTE(TRIM(I502),",",""))+1</f>
        <v>4</v>
      </c>
      <c r="K502" s="40"/>
      <c r="L502" s="40"/>
      <c r="M502" s="40"/>
      <c r="N502" s="40">
        <v>0.02</v>
      </c>
      <c r="O502" s="40"/>
      <c r="P502" s="42"/>
      <c r="Q502" s="42"/>
      <c r="R502" s="42"/>
      <c r="S502" s="42" t="e">
        <f>#REF!*N502</f>
        <v>#REF!</v>
      </c>
      <c r="T502" s="44"/>
      <c r="U502" s="44"/>
      <c r="V502" s="44"/>
      <c r="W502" s="44" t="e">
        <f>S502*Sheet2!$C$4</f>
        <v>#REF!</v>
      </c>
      <c r="X502" s="35" t="e">
        <f t="shared" si="78"/>
        <v>#REF!</v>
      </c>
      <c r="Y502" s="35" t="e">
        <f t="shared" si="79"/>
        <v>#REF!</v>
      </c>
      <c r="Z502" s="35">
        <v>17</v>
      </c>
      <c r="AA502" s="35">
        <f t="shared" si="80"/>
        <v>0</v>
      </c>
      <c r="AB502" s="35" t="e">
        <f t="shared" ref="AB502:AB509" si="81">WORKDAY(AA502,X502)</f>
        <v>#REF!</v>
      </c>
      <c r="AC502" s="35"/>
    </row>
    <row r="503" spans="1:29" s="27" customFormat="1" ht="15" customHeight="1" outlineLevel="3" x14ac:dyDescent="0.35">
      <c r="A503" s="35">
        <f t="shared" si="76"/>
        <v>487</v>
      </c>
      <c r="B503" s="35"/>
      <c r="C503" s="35"/>
      <c r="D503" s="35"/>
      <c r="E503" s="35" t="s">
        <v>4076</v>
      </c>
      <c r="F503" s="212" t="s">
        <v>4102</v>
      </c>
      <c r="G503" s="212"/>
      <c r="H503" s="35" t="str">
        <f>CONCATENATE("               ",F503)</f>
        <v xml:space="preserve">               Conduct Review and Approve User Acceptance Test Cases Plan Meeting</v>
      </c>
      <c r="I503" s="35" t="s">
        <v>1157</v>
      </c>
      <c r="J503" s="35">
        <f>LEN(TRIM(I503))-LEN(SUBSTITUTE(TRIM(I503),",",""))+1</f>
        <v>4</v>
      </c>
      <c r="K503" s="40"/>
      <c r="L503" s="40"/>
      <c r="M503" s="40"/>
      <c r="N503" s="40">
        <v>0.38</v>
      </c>
      <c r="O503" s="40"/>
      <c r="P503" s="42"/>
      <c r="Q503" s="42"/>
      <c r="R503" s="42"/>
      <c r="S503" s="42" t="e">
        <f>#REF!*N503</f>
        <v>#REF!</v>
      </c>
      <c r="T503" s="44"/>
      <c r="U503" s="44"/>
      <c r="V503" s="44"/>
      <c r="W503" s="44" t="e">
        <f>S503*Sheet2!$C$4</f>
        <v>#REF!</v>
      </c>
      <c r="X503" s="35" t="e">
        <f t="shared" si="78"/>
        <v>#REF!</v>
      </c>
      <c r="Y503" s="35" t="e">
        <f t="shared" si="79"/>
        <v>#REF!</v>
      </c>
      <c r="Z503" s="35">
        <v>18</v>
      </c>
      <c r="AA503" s="35">
        <f t="shared" si="80"/>
        <v>0</v>
      </c>
      <c r="AB503" s="35" t="e">
        <f t="shared" si="81"/>
        <v>#REF!</v>
      </c>
      <c r="AC503" s="35"/>
    </row>
    <row r="504" spans="1:29" s="27" customFormat="1" ht="15" customHeight="1" outlineLevel="3" x14ac:dyDescent="0.35">
      <c r="A504" s="35">
        <f t="shared" si="76"/>
        <v>488</v>
      </c>
      <c r="B504" s="35"/>
      <c r="C504" s="35"/>
      <c r="D504" s="35"/>
      <c r="E504" s="35" t="s">
        <v>4077</v>
      </c>
      <c r="F504" s="212" t="s">
        <v>4103</v>
      </c>
      <c r="G504" s="212"/>
      <c r="H504" s="35" t="str">
        <f>CONCATENATE("               ",F504)</f>
        <v xml:space="preserve">               Review and Log User Acceptance Test Cases Feedback</v>
      </c>
      <c r="I504" s="35" t="s">
        <v>1157</v>
      </c>
      <c r="J504" s="35">
        <f>LEN(TRIM(I504))-LEN(SUBSTITUTE(TRIM(I504),",",""))+1</f>
        <v>4</v>
      </c>
      <c r="K504" s="40"/>
      <c r="L504" s="40"/>
      <c r="M504" s="40"/>
      <c r="N504" s="40">
        <v>0.48</v>
      </c>
      <c r="O504" s="40"/>
      <c r="P504" s="42"/>
      <c r="Q504" s="42"/>
      <c r="R504" s="42"/>
      <c r="S504" s="42" t="e">
        <f>#REF!*N504</f>
        <v>#REF!</v>
      </c>
      <c r="T504" s="44"/>
      <c r="U504" s="44"/>
      <c r="V504" s="44"/>
      <c r="W504" s="44" t="e">
        <f>S504*Sheet2!$C$4</f>
        <v>#REF!</v>
      </c>
      <c r="X504" s="35" t="e">
        <f t="shared" si="78"/>
        <v>#REF!</v>
      </c>
      <c r="Y504" s="35" t="e">
        <f t="shared" si="79"/>
        <v>#REF!</v>
      </c>
      <c r="Z504" s="35">
        <v>19</v>
      </c>
      <c r="AA504" s="35">
        <f t="shared" si="80"/>
        <v>12</v>
      </c>
      <c r="AB504" s="35" t="e">
        <f t="shared" si="81"/>
        <v>#REF!</v>
      </c>
      <c r="AC504" s="35"/>
    </row>
    <row r="505" spans="1:29" s="27" customFormat="1" ht="15" customHeight="1" outlineLevel="2" x14ac:dyDescent="0.35">
      <c r="A505" s="35">
        <f t="shared" si="76"/>
        <v>489</v>
      </c>
      <c r="B505" s="35"/>
      <c r="C505" s="35"/>
      <c r="D505" s="35" t="s">
        <v>4073</v>
      </c>
      <c r="E505" s="212" t="s">
        <v>4104</v>
      </c>
      <c r="F505" s="212"/>
      <c r="G505" s="212"/>
      <c r="H505" s="35" t="str">
        <f>CONCATENATE("          ",E505)</f>
        <v xml:space="preserve">          Analyze User Acceptance Test Cases Verification Results</v>
      </c>
      <c r="I505" s="35"/>
      <c r="J505" s="35"/>
      <c r="K505" s="40"/>
      <c r="L505" s="40"/>
      <c r="M505" s="40">
        <v>0.6</v>
      </c>
      <c r="N505" s="40">
        <f>SUM(N506:N509)</f>
        <v>1</v>
      </c>
      <c r="O505" s="40"/>
      <c r="P505" s="42"/>
      <c r="Q505" s="42"/>
      <c r="R505" s="42" t="e">
        <f>(#REF!*M505)</f>
        <v>#REF!</v>
      </c>
      <c r="S505" s="42"/>
      <c r="T505" s="44"/>
      <c r="U505" s="44"/>
      <c r="V505" s="44" t="e">
        <f>R505*Sheet2!$C$4</f>
        <v>#REF!</v>
      </c>
      <c r="W505" s="44"/>
      <c r="X505" s="35" t="e">
        <f t="shared" si="78"/>
        <v>#REF!</v>
      </c>
      <c r="Y505" s="35" t="e">
        <f t="shared" si="79"/>
        <v>#REF!</v>
      </c>
      <c r="Z505" s="35">
        <v>15</v>
      </c>
      <c r="AA505" s="35">
        <f t="shared" si="80"/>
        <v>0</v>
      </c>
      <c r="AB505" s="35" t="e">
        <f t="shared" si="81"/>
        <v>#REF!</v>
      </c>
      <c r="AC505" s="35"/>
    </row>
    <row r="506" spans="1:29" s="27" customFormat="1" ht="15" customHeight="1" outlineLevel="3" x14ac:dyDescent="0.35">
      <c r="A506" s="35">
        <f t="shared" si="76"/>
        <v>490</v>
      </c>
      <c r="B506" s="35"/>
      <c r="C506" s="35"/>
      <c r="D506" s="35"/>
      <c r="E506" s="35" t="s">
        <v>4078</v>
      </c>
      <c r="F506" s="212" t="s">
        <v>4094</v>
      </c>
      <c r="G506" s="212"/>
      <c r="H506" s="35" t="str">
        <f>CONCATENATE("               ",F506)</f>
        <v xml:space="preserve">               Resolve User Acceptance Test Cases Feedback</v>
      </c>
      <c r="I506" s="35"/>
      <c r="J506" s="35">
        <f>LEN(TRIM(I506))-LEN(SUBSTITUTE(TRIM(I506),",",""))+1</f>
        <v>1</v>
      </c>
      <c r="K506" s="40"/>
      <c r="L506" s="40"/>
      <c r="M506" s="40"/>
      <c r="N506" s="40">
        <v>0.5</v>
      </c>
      <c r="O506" s="40"/>
      <c r="P506" s="42"/>
      <c r="Q506" s="42"/>
      <c r="R506" s="42"/>
      <c r="S506" s="42" t="e">
        <f>#REF!*N506</f>
        <v>#REF!</v>
      </c>
      <c r="T506" s="44"/>
      <c r="U506" s="44"/>
      <c r="V506" s="44"/>
      <c r="W506" s="44" t="e">
        <f>S506*Sheet2!$C$4</f>
        <v>#REF!</v>
      </c>
      <c r="X506" s="35" t="e">
        <f t="shared" si="78"/>
        <v>#REF!</v>
      </c>
      <c r="Y506" s="35" t="e">
        <f t="shared" si="79"/>
        <v>#REF!</v>
      </c>
      <c r="Z506" s="35"/>
      <c r="AA506" s="35">
        <f t="shared" si="80"/>
        <v>0</v>
      </c>
      <c r="AB506" s="35" t="e">
        <f t="shared" si="81"/>
        <v>#REF!</v>
      </c>
      <c r="AC506" s="35"/>
    </row>
    <row r="507" spans="1:29" s="27" customFormat="1" ht="15" customHeight="1" outlineLevel="3" x14ac:dyDescent="0.35">
      <c r="A507" s="35">
        <f t="shared" si="76"/>
        <v>491</v>
      </c>
      <c r="B507" s="35"/>
      <c r="C507" s="35"/>
      <c r="D507" s="35"/>
      <c r="E507" s="35" t="s">
        <v>4079</v>
      </c>
      <c r="F507" s="212" t="s">
        <v>4105</v>
      </c>
      <c r="G507" s="212"/>
      <c r="H507" s="35" t="str">
        <f>CONCATENATE("               ",F507)</f>
        <v xml:space="preserve">               Verify Closure of User Acceptance Test Cases Feedback</v>
      </c>
      <c r="I507" s="35"/>
      <c r="J507" s="35">
        <f>LEN(TRIM(I507))-LEN(SUBSTITUTE(TRIM(I507),",",""))+1</f>
        <v>1</v>
      </c>
      <c r="K507" s="40"/>
      <c r="L507" s="40"/>
      <c r="M507" s="40"/>
      <c r="N507" s="40">
        <v>0.3</v>
      </c>
      <c r="O507" s="40"/>
      <c r="P507" s="42"/>
      <c r="Q507" s="42"/>
      <c r="R507" s="42"/>
      <c r="S507" s="42" t="e">
        <f>#REF!*N507</f>
        <v>#REF!</v>
      </c>
      <c r="T507" s="44"/>
      <c r="U507" s="44"/>
      <c r="V507" s="44"/>
      <c r="W507" s="44" t="e">
        <f>S507*Sheet2!$C$4</f>
        <v>#REF!</v>
      </c>
      <c r="X507" s="35" t="e">
        <f t="shared" si="78"/>
        <v>#REF!</v>
      </c>
      <c r="Y507" s="35" t="e">
        <f t="shared" si="79"/>
        <v>#REF!</v>
      </c>
      <c r="Z507" s="35">
        <v>22</v>
      </c>
      <c r="AA507" s="35">
        <f t="shared" si="80"/>
        <v>0</v>
      </c>
      <c r="AB507" s="35" t="e">
        <f t="shared" si="81"/>
        <v>#REF!</v>
      </c>
      <c r="AC507" s="35"/>
    </row>
    <row r="508" spans="1:29" s="27" customFormat="1" ht="15" customHeight="1" outlineLevel="3" x14ac:dyDescent="0.35">
      <c r="A508" s="35">
        <f t="shared" si="76"/>
        <v>492</v>
      </c>
      <c r="B508" s="35"/>
      <c r="C508" s="35"/>
      <c r="D508" s="35"/>
      <c r="E508" s="35" t="s">
        <v>4080</v>
      </c>
      <c r="F508" s="212" t="s">
        <v>4097</v>
      </c>
      <c r="G508" s="212"/>
      <c r="H508" s="35" t="str">
        <f>CONCATENATE("               ",F508)</f>
        <v xml:space="preserve">               Document and Communicate User Acceptance Test Cases Review Results</v>
      </c>
      <c r="I508" s="35"/>
      <c r="J508" s="35">
        <f>LEN(TRIM(I508))-LEN(SUBSTITUTE(TRIM(I508),",",""))+1</f>
        <v>1</v>
      </c>
      <c r="K508" s="40"/>
      <c r="L508" s="40"/>
      <c r="M508" s="40"/>
      <c r="N508" s="40">
        <v>0.1</v>
      </c>
      <c r="O508" s="40"/>
      <c r="P508" s="42"/>
      <c r="Q508" s="42"/>
      <c r="R508" s="42"/>
      <c r="S508" s="42" t="e">
        <f>#REF!*N508</f>
        <v>#REF!</v>
      </c>
      <c r="T508" s="44"/>
      <c r="U508" s="44"/>
      <c r="V508" s="44"/>
      <c r="W508" s="44" t="e">
        <f>S508*Sheet2!$C$4</f>
        <v>#REF!</v>
      </c>
      <c r="X508" s="35" t="e">
        <f t="shared" si="78"/>
        <v>#REF!</v>
      </c>
      <c r="Y508" s="35" t="e">
        <f t="shared" si="79"/>
        <v>#REF!</v>
      </c>
      <c r="Z508" s="35">
        <v>23</v>
      </c>
      <c r="AA508" s="35">
        <f t="shared" si="80"/>
        <v>0</v>
      </c>
      <c r="AB508" s="35" t="e">
        <f t="shared" si="81"/>
        <v>#REF!</v>
      </c>
      <c r="AC508" s="35"/>
    </row>
    <row r="509" spans="1:29" s="27" customFormat="1" ht="15" customHeight="1" outlineLevel="3" x14ac:dyDescent="0.35">
      <c r="A509" s="35">
        <f t="shared" si="76"/>
        <v>493</v>
      </c>
      <c r="B509" s="35"/>
      <c r="C509" s="35"/>
      <c r="D509" s="35"/>
      <c r="E509" s="35" t="s">
        <v>4081</v>
      </c>
      <c r="F509" s="212" t="s">
        <v>4106</v>
      </c>
      <c r="G509" s="212"/>
      <c r="H509" s="35" t="str">
        <f>CONCATENATE("               ",F509)</f>
        <v xml:space="preserve">               Obtain Approval and User Acceptance Test Cases</v>
      </c>
      <c r="I509" s="35"/>
      <c r="J509" s="35">
        <f>LEN(TRIM(I509))-LEN(SUBSTITUTE(TRIM(I509),",",""))+1</f>
        <v>1</v>
      </c>
      <c r="K509" s="40"/>
      <c r="L509" s="40"/>
      <c r="M509" s="40"/>
      <c r="N509" s="40">
        <v>0.1</v>
      </c>
      <c r="O509" s="40"/>
      <c r="P509" s="42"/>
      <c r="Q509" s="42"/>
      <c r="R509" s="42"/>
      <c r="S509" s="42" t="e">
        <f>#REF!*N509</f>
        <v>#REF!</v>
      </c>
      <c r="T509" s="44"/>
      <c r="U509" s="44"/>
      <c r="V509" s="44"/>
      <c r="W509" s="44" t="e">
        <f>S509*Sheet2!$C$4</f>
        <v>#REF!</v>
      </c>
      <c r="X509" s="35" t="e">
        <f t="shared" si="78"/>
        <v>#REF!</v>
      </c>
      <c r="Y509" s="35" t="e">
        <f t="shared" si="79"/>
        <v>#REF!</v>
      </c>
      <c r="Z509" s="35">
        <v>24</v>
      </c>
      <c r="AA509" s="35">
        <f t="shared" si="80"/>
        <v>17</v>
      </c>
      <c r="AB509" s="35" t="e">
        <f t="shared" si="81"/>
        <v>#REF!</v>
      </c>
      <c r="AC509" s="35"/>
    </row>
    <row r="510" spans="1:29" s="27" customFormat="1" ht="15" customHeight="1" outlineLevel="1" x14ac:dyDescent="0.35">
      <c r="A510" s="35">
        <f t="shared" si="76"/>
        <v>494</v>
      </c>
      <c r="B510" s="35"/>
      <c r="C510" s="35" t="s">
        <v>745</v>
      </c>
      <c r="D510" s="212" t="s">
        <v>3463</v>
      </c>
      <c r="E510" s="212"/>
      <c r="F510" s="212"/>
      <c r="G510" s="212"/>
      <c r="H510" s="35"/>
      <c r="I510" s="35"/>
      <c r="J510" s="35"/>
      <c r="K510" s="40"/>
      <c r="L510" s="40"/>
      <c r="M510" s="40"/>
      <c r="N510" s="40"/>
      <c r="O510" s="40"/>
      <c r="P510" s="42"/>
      <c r="Q510" s="42"/>
      <c r="R510" s="42">
        <f>($Q$452*M510)</f>
        <v>0</v>
      </c>
      <c r="S510" s="42"/>
      <c r="T510" s="44"/>
      <c r="U510" s="44"/>
      <c r="V510" s="44"/>
      <c r="W510" s="44"/>
      <c r="X510" s="35">
        <f t="shared" si="78"/>
        <v>0</v>
      </c>
      <c r="Y510" s="35">
        <f>ROUNDUP(X510,1)</f>
        <v>0</v>
      </c>
      <c r="Z510" s="35"/>
      <c r="AA510" s="35">
        <f t="shared" si="80"/>
        <v>0</v>
      </c>
      <c r="AB510" s="35" t="e">
        <f>AB375</f>
        <v>#REF!</v>
      </c>
      <c r="AC510" s="35"/>
    </row>
    <row r="511" spans="1:29" s="27" customFormat="1" ht="15" customHeight="1" outlineLevel="1" x14ac:dyDescent="0.35">
      <c r="A511" s="35">
        <f t="shared" si="76"/>
        <v>495</v>
      </c>
      <c r="B511" s="35"/>
      <c r="C511" s="35" t="s">
        <v>4151</v>
      </c>
      <c r="D511" s="212" t="s">
        <v>4204</v>
      </c>
      <c r="E511" s="212"/>
      <c r="F511" s="212"/>
      <c r="G511" s="212"/>
      <c r="H511" s="35"/>
      <c r="I511" s="35"/>
      <c r="J511" s="35"/>
      <c r="K511" s="40"/>
      <c r="L511" s="40"/>
      <c r="M511" s="40"/>
      <c r="N511" s="40"/>
      <c r="O511" s="40"/>
      <c r="P511" s="42"/>
      <c r="Q511" s="42"/>
      <c r="R511" s="42">
        <f>($Q$452*M511)</f>
        <v>0</v>
      </c>
      <c r="S511" s="42"/>
      <c r="T511" s="44"/>
      <c r="U511" s="44"/>
      <c r="V511" s="44"/>
      <c r="W511" s="44"/>
      <c r="X511" s="35">
        <f t="shared" si="78"/>
        <v>0</v>
      </c>
      <c r="Y511" s="35">
        <f>ROUNDUP(X511,1)</f>
        <v>0</v>
      </c>
      <c r="Z511" s="35"/>
      <c r="AA511" s="35">
        <f t="shared" si="80"/>
        <v>0</v>
      </c>
      <c r="AB511" s="35" t="e">
        <f>AB376</f>
        <v>#REF!</v>
      </c>
      <c r="AC511" s="35"/>
    </row>
    <row r="512" spans="1:29" s="27" customFormat="1" ht="15" customHeight="1" outlineLevel="1" x14ac:dyDescent="0.35">
      <c r="A512" s="35">
        <f t="shared" si="76"/>
        <v>496</v>
      </c>
      <c r="B512" s="35"/>
      <c r="C512" s="35" t="s">
        <v>739</v>
      </c>
      <c r="D512" s="212" t="s">
        <v>4128</v>
      </c>
      <c r="E512" s="212"/>
      <c r="F512" s="212"/>
      <c r="G512" s="212"/>
      <c r="H512" s="35"/>
      <c r="I512" s="35"/>
      <c r="J512" s="35"/>
      <c r="K512" s="40"/>
      <c r="L512" s="40">
        <v>5.4899999999999997E-2</v>
      </c>
      <c r="M512" s="40">
        <f>SUM(M513:M524)</f>
        <v>1</v>
      </c>
      <c r="N512" s="40"/>
      <c r="O512" s="40"/>
      <c r="P512" s="42"/>
      <c r="Q512" s="42" t="e">
        <f>(#REF!*L512)</f>
        <v>#REF!</v>
      </c>
      <c r="R512" s="42"/>
      <c r="S512" s="42"/>
      <c r="T512" s="44"/>
      <c r="U512" s="44" t="e">
        <f>Q512*Sheet2!$C$4</f>
        <v>#REF!</v>
      </c>
      <c r="V512" s="44"/>
      <c r="W512" s="44"/>
      <c r="X512" s="35" t="e">
        <f t="shared" si="78"/>
        <v>#REF!</v>
      </c>
      <c r="Y512" s="35" t="e">
        <f>ROUNDUP(X512,1)</f>
        <v>#REF!</v>
      </c>
      <c r="Z512" s="35">
        <v>69</v>
      </c>
      <c r="AA512" s="35">
        <f t="shared" si="80"/>
        <v>0</v>
      </c>
      <c r="AB512" s="35" t="e">
        <f>(WORKDAY(AA512,Y512))</f>
        <v>#REF!</v>
      </c>
      <c r="AC512" s="35"/>
    </row>
    <row r="513" spans="1:29" s="27" customFormat="1" ht="15" customHeight="1" outlineLevel="2" x14ac:dyDescent="0.35">
      <c r="A513" s="35">
        <f t="shared" si="76"/>
        <v>497</v>
      </c>
      <c r="B513" s="35"/>
      <c r="C513" s="35"/>
      <c r="D513" s="35" t="s">
        <v>4061</v>
      </c>
      <c r="E513" s="212" t="s">
        <v>4107</v>
      </c>
      <c r="F513" s="212"/>
      <c r="G513" s="212"/>
      <c r="H513" s="35" t="str">
        <f>CONCATENATE("          ",E513)</f>
        <v xml:space="preserve">          Prepare for Non-Functional Cases Plan Peer Review</v>
      </c>
      <c r="I513" s="35"/>
      <c r="J513" s="35"/>
      <c r="K513" s="40"/>
      <c r="L513" s="40"/>
      <c r="M513" s="40">
        <v>0.35</v>
      </c>
      <c r="N513" s="40">
        <f>SUM(N514:N516)</f>
        <v>1</v>
      </c>
      <c r="O513" s="40"/>
      <c r="P513" s="42"/>
      <c r="Q513" s="42"/>
      <c r="R513" s="42" t="e">
        <f>#REF!*M513</f>
        <v>#REF!</v>
      </c>
      <c r="S513" s="42"/>
      <c r="T513" s="44"/>
      <c r="U513" s="44"/>
      <c r="V513" s="44" t="e">
        <f>#REF!*Sheet2!$C$4</f>
        <v>#REF!</v>
      </c>
      <c r="W513" s="44"/>
      <c r="X513" s="35"/>
      <c r="Y513" s="35"/>
      <c r="Z513" s="35"/>
      <c r="AA513" s="35">
        <f t="shared" si="80"/>
        <v>0</v>
      </c>
      <c r="AB513" s="35">
        <f>(WORKDAY(AA513,Y513))</f>
        <v>0</v>
      </c>
      <c r="AC513" s="35"/>
    </row>
    <row r="514" spans="1:29" s="27" customFormat="1" ht="15" customHeight="1" outlineLevel="3" x14ac:dyDescent="0.35">
      <c r="A514" s="35">
        <f t="shared" si="76"/>
        <v>498</v>
      </c>
      <c r="B514" s="35"/>
      <c r="C514" s="35"/>
      <c r="D514" s="35"/>
      <c r="E514" s="35" t="s">
        <v>4064</v>
      </c>
      <c r="F514" s="212" t="s">
        <v>4108</v>
      </c>
      <c r="G514" s="212"/>
      <c r="H514" s="35"/>
      <c r="I514" s="35"/>
      <c r="J514" s="35"/>
      <c r="K514" s="40"/>
      <c r="L514" s="40"/>
      <c r="M514" s="40"/>
      <c r="N514" s="40">
        <v>0.1</v>
      </c>
      <c r="O514" s="40"/>
      <c r="P514" s="42"/>
      <c r="Q514" s="42"/>
      <c r="R514" s="42"/>
      <c r="S514" s="42" t="e">
        <f>#REF!*N514</f>
        <v>#REF!</v>
      </c>
      <c r="T514" s="44"/>
      <c r="U514" s="44"/>
      <c r="V514" s="44"/>
      <c r="W514" s="44"/>
      <c r="X514" s="35" t="e">
        <f>IF(ISBLANK(P514),IF(ISBLANK(Q514),IF(ISBLANK(R514),IF(ISBLANK(S514),"Error",S514),R514),Q514),P514)/6</f>
        <v>#REF!</v>
      </c>
      <c r="Y514" s="35" t="e">
        <f>ROUNDUP(X514,1)</f>
        <v>#REF!</v>
      </c>
      <c r="Z514" s="35"/>
      <c r="AA514" s="35">
        <f t="shared" si="80"/>
        <v>0</v>
      </c>
      <c r="AB514" s="35"/>
      <c r="AC514" s="35"/>
    </row>
    <row r="515" spans="1:29" s="27" customFormat="1" ht="15" customHeight="1" outlineLevel="3" x14ac:dyDescent="0.35">
      <c r="A515" s="35">
        <f t="shared" si="76"/>
        <v>499</v>
      </c>
      <c r="B515" s="35"/>
      <c r="C515" s="35"/>
      <c r="D515" s="35"/>
      <c r="E515" s="35" t="s">
        <v>4065</v>
      </c>
      <c r="F515" s="212" t="s">
        <v>4109</v>
      </c>
      <c r="G515" s="212"/>
      <c r="H515" s="35" t="str">
        <f>CONCATENATE("               ",F515)</f>
        <v xml:space="preserve">               Check Draft Non-Functional Test Cases</v>
      </c>
      <c r="I515" s="35" t="s">
        <v>1129</v>
      </c>
      <c r="J515" s="35">
        <f>LEN(TRIM(I515))-LEN(SUBSTITUTE(TRIM(I515),",",""))+1</f>
        <v>1</v>
      </c>
      <c r="K515" s="40"/>
      <c r="L515" s="40"/>
      <c r="M515" s="40"/>
      <c r="N515" s="40">
        <v>0.8</v>
      </c>
      <c r="O515" s="40"/>
      <c r="P515" s="42"/>
      <c r="Q515" s="42"/>
      <c r="R515" s="42"/>
      <c r="S515" s="42" t="e">
        <f>#REF!*N515</f>
        <v>#REF!</v>
      </c>
      <c r="T515" s="44"/>
      <c r="U515" s="44"/>
      <c r="V515" s="44"/>
      <c r="W515" s="44" t="e">
        <f>#REF!*Sheet2!$C$4</f>
        <v>#REF!</v>
      </c>
      <c r="X515" s="35" t="e">
        <f>IF(ISBLANK(P515),IF(ISBLANK(Q515),IF(ISBLANK(R515),IF(ISBLANK(S515),"Error",S515),R515),Q515),P515)/6</f>
        <v>#REF!</v>
      </c>
      <c r="Y515" s="35" t="e">
        <f>ROUNDUP(X515,1)</f>
        <v>#REF!</v>
      </c>
      <c r="Z515" s="35"/>
      <c r="AA515" s="35">
        <f t="shared" si="80"/>
        <v>0</v>
      </c>
      <c r="AB515" s="35" t="e">
        <f>(WORKDAY(AA515,Y515))</f>
        <v>#REF!</v>
      </c>
      <c r="AC515" s="35"/>
    </row>
    <row r="516" spans="1:29" s="27" customFormat="1" ht="15" customHeight="1" outlineLevel="3" x14ac:dyDescent="0.35">
      <c r="A516" s="35">
        <f t="shared" si="76"/>
        <v>500</v>
      </c>
      <c r="B516" s="35"/>
      <c r="C516" s="35"/>
      <c r="D516" s="35"/>
      <c r="E516" s="35" t="s">
        <v>4066</v>
      </c>
      <c r="F516" s="212" t="s">
        <v>4110</v>
      </c>
      <c r="G516" s="212"/>
      <c r="H516" s="35" t="str">
        <f>CONCATENATE("               ",F516)</f>
        <v xml:space="preserve">               Schedule Non-Functional Test Cases Peer Review Meeting</v>
      </c>
      <c r="I516" s="35"/>
      <c r="J516" s="35">
        <f>LEN(TRIM(I516))-LEN(SUBSTITUTE(TRIM(I516),",",""))+1</f>
        <v>1</v>
      </c>
      <c r="K516" s="40"/>
      <c r="L516" s="40"/>
      <c r="M516" s="40"/>
      <c r="N516" s="40">
        <v>0.1</v>
      </c>
      <c r="O516" s="40"/>
      <c r="P516" s="42"/>
      <c r="Q516" s="42"/>
      <c r="R516" s="42"/>
      <c r="S516" s="42" t="e">
        <f>#REF!*N516</f>
        <v>#REF!</v>
      </c>
      <c r="T516" s="44"/>
      <c r="U516" s="44"/>
      <c r="V516" s="44"/>
      <c r="W516" s="44"/>
      <c r="X516" s="35" t="e">
        <f>IF(ISBLANK(P516),IF(ISBLANK(Q516),IF(ISBLANK(R516),IF(ISBLANK(S516),"Error",S516),R516),Q516),P516)/6</f>
        <v>#REF!</v>
      </c>
      <c r="Y516" s="35" t="e">
        <f>ROUNDUP(X516,1)</f>
        <v>#REF!</v>
      </c>
      <c r="Z516" s="35"/>
      <c r="AA516" s="35">
        <f t="shared" si="80"/>
        <v>0</v>
      </c>
      <c r="AB516" s="35"/>
      <c r="AC516" s="35"/>
    </row>
    <row r="517" spans="1:29" s="27" customFormat="1" ht="15" customHeight="1" outlineLevel="2" x14ac:dyDescent="0.35">
      <c r="A517" s="35">
        <f t="shared" si="76"/>
        <v>501</v>
      </c>
      <c r="B517" s="35"/>
      <c r="C517" s="35"/>
      <c r="D517" s="35" t="s">
        <v>4062</v>
      </c>
      <c r="E517" s="212" t="s">
        <v>4111</v>
      </c>
      <c r="F517" s="212"/>
      <c r="G517" s="212"/>
      <c r="H517" s="35" t="str">
        <f>CONCATENATE("          ",E517)</f>
        <v xml:space="preserve">          Conduct Non-Functional Test Cases Peer Review</v>
      </c>
      <c r="I517" s="35"/>
      <c r="J517" s="35"/>
      <c r="K517" s="40"/>
      <c r="L517" s="40"/>
      <c r="M517" s="40">
        <v>0.2</v>
      </c>
      <c r="N517" s="40">
        <f>SUM(N518:N519)</f>
        <v>1</v>
      </c>
      <c r="O517" s="40"/>
      <c r="P517" s="42"/>
      <c r="Q517" s="42"/>
      <c r="R517" s="42" t="e">
        <f>#REF!*M517</f>
        <v>#REF!</v>
      </c>
      <c r="S517" s="42"/>
      <c r="T517" s="44"/>
      <c r="U517" s="44"/>
      <c r="V517" s="44" t="e">
        <f>R517*Sheet2!$C$4</f>
        <v>#REF!</v>
      </c>
      <c r="W517" s="44"/>
      <c r="X517" s="35"/>
      <c r="Y517" s="35"/>
      <c r="Z517" s="35">
        <v>4</v>
      </c>
      <c r="AA517" s="35">
        <f t="shared" si="80"/>
        <v>0</v>
      </c>
      <c r="AB517" s="35">
        <f>(WORKDAY(AA517,Y517))</f>
        <v>0</v>
      </c>
      <c r="AC517" s="35"/>
    </row>
    <row r="518" spans="1:29" s="27" customFormat="1" ht="15" customHeight="1" outlineLevel="3" x14ac:dyDescent="0.35">
      <c r="A518" s="35">
        <f t="shared" si="76"/>
        <v>502</v>
      </c>
      <c r="B518" s="35"/>
      <c r="C518" s="35"/>
      <c r="D518" s="35"/>
      <c r="E518" s="35" t="s">
        <v>4067</v>
      </c>
      <c r="F518" s="212" t="s">
        <v>4112</v>
      </c>
      <c r="G518" s="212"/>
      <c r="H518" s="35" t="str">
        <f>CONCATENATE("               ",F518)</f>
        <v xml:space="preserve">               Conduct Non-Functional Test Cases Review Meeting</v>
      </c>
      <c r="I518" s="35"/>
      <c r="J518" s="35">
        <f>LEN(TRIM(I518))-LEN(SUBSTITUTE(TRIM(I518),",",""))+1</f>
        <v>1</v>
      </c>
      <c r="K518" s="40"/>
      <c r="L518" s="40"/>
      <c r="M518" s="40"/>
      <c r="N518" s="40">
        <v>0.8</v>
      </c>
      <c r="O518" s="40"/>
      <c r="P518" s="42"/>
      <c r="Q518" s="42"/>
      <c r="R518" s="42"/>
      <c r="S518" s="42" t="e">
        <f>#REF!*N518</f>
        <v>#REF!</v>
      </c>
      <c r="T518" s="44"/>
      <c r="U518" s="44"/>
      <c r="V518" s="44"/>
      <c r="W518" s="44" t="e">
        <f>S518*Sheet2!$C$4</f>
        <v>#REF!</v>
      </c>
      <c r="X518" s="35" t="e">
        <f>IF(ISBLANK(P518),IF(ISBLANK(Q518),IF(ISBLANK(R518),IF(ISBLANK(S518),"Error",S518),R518),Q518),P518)/6</f>
        <v>#REF!</v>
      </c>
      <c r="Y518" s="35" t="e">
        <f>ROUNDUP(X518,1)</f>
        <v>#REF!</v>
      </c>
      <c r="Z518" s="35"/>
      <c r="AA518" s="35">
        <f t="shared" si="80"/>
        <v>0</v>
      </c>
      <c r="AB518" s="35" t="e">
        <f>(WORKDAY(AA518,Y518))</f>
        <v>#REF!</v>
      </c>
      <c r="AC518" s="35"/>
    </row>
    <row r="519" spans="1:29" s="27" customFormat="1" ht="15" customHeight="1" outlineLevel="3" x14ac:dyDescent="0.35">
      <c r="A519" s="35">
        <f t="shared" si="76"/>
        <v>503</v>
      </c>
      <c r="B519" s="35"/>
      <c r="C519" s="35"/>
      <c r="D519" s="35"/>
      <c r="E519" s="35" t="s">
        <v>4068</v>
      </c>
      <c r="F519" s="212" t="s">
        <v>4113</v>
      </c>
      <c r="G519" s="212"/>
      <c r="H519" s="35"/>
      <c r="I519" s="35"/>
      <c r="J519" s="35"/>
      <c r="K519" s="40"/>
      <c r="L519" s="40"/>
      <c r="M519" s="40"/>
      <c r="N519" s="40">
        <v>0.2</v>
      </c>
      <c r="O519" s="40"/>
      <c r="P519" s="42"/>
      <c r="Q519" s="42"/>
      <c r="R519" s="42"/>
      <c r="S519" s="42" t="e">
        <f>#REF!*N519</f>
        <v>#REF!</v>
      </c>
      <c r="T519" s="44"/>
      <c r="U519" s="44"/>
      <c r="V519" s="44"/>
      <c r="W519" s="44" t="e">
        <f>S519*Sheet2!$C$4</f>
        <v>#REF!</v>
      </c>
      <c r="X519" s="35" t="e">
        <f>IF(ISBLANK(P519),IF(ISBLANK(Q519),IF(ISBLANK(R519),IF(ISBLANK(S519),"Error",S519),R519),Q519),P519)/6</f>
        <v>#REF!</v>
      </c>
      <c r="Y519" s="35" t="e">
        <f>ROUNDUP(X519,1)</f>
        <v>#REF!</v>
      </c>
      <c r="Z519" s="35"/>
      <c r="AA519" s="35">
        <f t="shared" si="80"/>
        <v>0</v>
      </c>
      <c r="AB519" s="35" t="e">
        <f>(WORKDAY(AA519,Y519))</f>
        <v>#REF!</v>
      </c>
      <c r="AC519" s="35"/>
    </row>
    <row r="520" spans="1:29" s="27" customFormat="1" ht="15" customHeight="1" outlineLevel="2" x14ac:dyDescent="0.35">
      <c r="A520" s="35">
        <f t="shared" si="76"/>
        <v>504</v>
      </c>
      <c r="B520" s="35"/>
      <c r="C520" s="35"/>
      <c r="D520" s="35" t="s">
        <v>4063</v>
      </c>
      <c r="E520" s="212" t="s">
        <v>4114</v>
      </c>
      <c r="F520" s="212"/>
      <c r="G520" s="212"/>
      <c r="H520" s="35" t="str">
        <f>CONCATENATE("          ",E520)</f>
        <v xml:space="preserve">          Analyze Non-Functional Test Cases Peer Review</v>
      </c>
      <c r="I520" s="35"/>
      <c r="J520" s="35"/>
      <c r="K520" s="40"/>
      <c r="L520" s="40"/>
      <c r="M520" s="40">
        <v>0.45</v>
      </c>
      <c r="N520" s="40">
        <f>SUM(N521:N524)</f>
        <v>1</v>
      </c>
      <c r="O520" s="40"/>
      <c r="P520" s="42"/>
      <c r="Q520" s="42"/>
      <c r="R520" s="42" t="e">
        <f>#REF!*M520</f>
        <v>#REF!</v>
      </c>
      <c r="S520" s="42"/>
      <c r="T520" s="44"/>
      <c r="U520" s="44"/>
      <c r="V520" s="44" t="e">
        <f>R520*Sheet2!$C$4</f>
        <v>#REF!</v>
      </c>
      <c r="W520" s="44"/>
      <c r="X520" s="35"/>
      <c r="Y520" s="35"/>
      <c r="Z520" s="35">
        <v>9</v>
      </c>
      <c r="AA520" s="35">
        <f t="shared" si="80"/>
        <v>4</v>
      </c>
      <c r="AB520" s="35">
        <f>(WORKDAY(AA520,Y520))</f>
        <v>4</v>
      </c>
      <c r="AC520" s="35"/>
    </row>
    <row r="521" spans="1:29" s="27" customFormat="1" ht="15" customHeight="1" outlineLevel="3" x14ac:dyDescent="0.35">
      <c r="A521" s="35">
        <f t="shared" si="76"/>
        <v>505</v>
      </c>
      <c r="B521" s="35"/>
      <c r="C521" s="35"/>
      <c r="D521" s="35"/>
      <c r="E521" s="35" t="s">
        <v>4069</v>
      </c>
      <c r="F521" s="212" t="s">
        <v>4115</v>
      </c>
      <c r="G521" s="212"/>
      <c r="H521" s="35"/>
      <c r="I521" s="35"/>
      <c r="J521" s="35"/>
      <c r="K521" s="40"/>
      <c r="L521" s="40"/>
      <c r="M521" s="40"/>
      <c r="N521" s="40">
        <v>0.35</v>
      </c>
      <c r="O521" s="40"/>
      <c r="P521" s="42"/>
      <c r="Q521" s="42"/>
      <c r="R521" s="42"/>
      <c r="S521" s="42" t="e">
        <f>#REF!*N521</f>
        <v>#REF!</v>
      </c>
      <c r="T521" s="44"/>
      <c r="U521" s="44"/>
      <c r="V521" s="44"/>
      <c r="W521" s="44"/>
      <c r="X521" s="35" t="e">
        <f t="shared" ref="X521:X541" si="82">IF(ISBLANK(P521),IF(ISBLANK(Q521),IF(ISBLANK(R521),IF(ISBLANK(S521),"Error",S521),R521),Q521),P521)/6</f>
        <v>#REF!</v>
      </c>
      <c r="Y521" s="35" t="e">
        <f t="shared" ref="Y521:Y535" si="83">ROUNDUP(X521,1)</f>
        <v>#REF!</v>
      </c>
      <c r="Z521" s="35"/>
      <c r="AA521" s="35"/>
      <c r="AB521" s="35"/>
      <c r="AC521" s="35"/>
    </row>
    <row r="522" spans="1:29" s="27" customFormat="1" ht="15" customHeight="1" outlineLevel="3" x14ac:dyDescent="0.35">
      <c r="A522" s="35">
        <f t="shared" si="76"/>
        <v>506</v>
      </c>
      <c r="B522" s="35"/>
      <c r="C522" s="35"/>
      <c r="D522" s="35"/>
      <c r="E522" s="35" t="s">
        <v>4070</v>
      </c>
      <c r="F522" s="212" t="s">
        <v>4116</v>
      </c>
      <c r="G522" s="212"/>
      <c r="H522" s="35" t="str">
        <f>CONCATENATE("               ",F522)</f>
        <v xml:space="preserve">               Non-Functional Test Cases Peer Review Follow Up</v>
      </c>
      <c r="I522" s="35" t="s">
        <v>1129</v>
      </c>
      <c r="J522" s="35">
        <f>LEN(TRIM(I522))-LEN(SUBSTITUTE(TRIM(I522),",",""))+1</f>
        <v>1</v>
      </c>
      <c r="K522" s="40"/>
      <c r="L522" s="40"/>
      <c r="M522" s="40"/>
      <c r="N522" s="40">
        <v>0.2</v>
      </c>
      <c r="O522" s="40"/>
      <c r="P522" s="42"/>
      <c r="Q522" s="42"/>
      <c r="R522" s="42"/>
      <c r="S522" s="42" t="e">
        <f>#REF!*N522</f>
        <v>#REF!</v>
      </c>
      <c r="T522" s="44"/>
      <c r="U522" s="44"/>
      <c r="V522" s="44"/>
      <c r="W522" s="44" t="e">
        <f>S522*Sheet2!$C$4</f>
        <v>#REF!</v>
      </c>
      <c r="X522" s="35" t="e">
        <f t="shared" si="82"/>
        <v>#REF!</v>
      </c>
      <c r="Y522" s="35" t="e">
        <f t="shared" si="83"/>
        <v>#REF!</v>
      </c>
      <c r="Z522" s="35"/>
      <c r="AA522" s="35">
        <f t="shared" ref="AA522:AA549" si="84">IF(ISBLANK(Z522),,WORKDAY(VLOOKUP(Z522,$A$2:$AB$876,26),0))</f>
        <v>0</v>
      </c>
      <c r="AB522" s="35" t="e">
        <f>(WORKDAY(AA522,Y522))</f>
        <v>#REF!</v>
      </c>
      <c r="AC522" s="35"/>
    </row>
    <row r="523" spans="1:29" s="27" customFormat="1" ht="15" customHeight="1" outlineLevel="3" x14ac:dyDescent="0.35">
      <c r="A523" s="35">
        <f t="shared" si="76"/>
        <v>507</v>
      </c>
      <c r="B523" s="35"/>
      <c r="C523" s="35"/>
      <c r="D523" s="35"/>
      <c r="E523" s="35" t="s">
        <v>4071</v>
      </c>
      <c r="F523" s="212" t="s">
        <v>4117</v>
      </c>
      <c r="G523" s="212"/>
      <c r="H523" s="35" t="str">
        <f>CONCATENATE("               ",F523)</f>
        <v xml:space="preserve">               Resolve Modifications from Non-Functional Test Cases Peer Review</v>
      </c>
      <c r="I523" s="35" t="s">
        <v>1129</v>
      </c>
      <c r="J523" s="35">
        <f>LEN(TRIM(I523))-LEN(SUBSTITUTE(TRIM(I523),",",""))+1</f>
        <v>1</v>
      </c>
      <c r="K523" s="40"/>
      <c r="L523" s="40"/>
      <c r="M523" s="40"/>
      <c r="N523" s="40">
        <v>0.35</v>
      </c>
      <c r="O523" s="40"/>
      <c r="P523" s="42"/>
      <c r="Q523" s="42"/>
      <c r="R523" s="42"/>
      <c r="S523" s="42" t="e">
        <f>#REF!*N523</f>
        <v>#REF!</v>
      </c>
      <c r="T523" s="44"/>
      <c r="U523" s="44"/>
      <c r="V523" s="44"/>
      <c r="W523" s="44" t="e">
        <f>S523*Sheet2!$C$4</f>
        <v>#REF!</v>
      </c>
      <c r="X523" s="35" t="e">
        <f t="shared" si="82"/>
        <v>#REF!</v>
      </c>
      <c r="Y523" s="35" t="e">
        <f t="shared" si="83"/>
        <v>#REF!</v>
      </c>
      <c r="Z523" s="35">
        <v>12</v>
      </c>
      <c r="AA523" s="35">
        <f t="shared" si="84"/>
        <v>0</v>
      </c>
      <c r="AB523" s="35" t="e">
        <f>(WORKDAY(AA523,Y523))</f>
        <v>#REF!</v>
      </c>
      <c r="AC523" s="35"/>
    </row>
    <row r="524" spans="1:29" s="27" customFormat="1" ht="15" customHeight="1" outlineLevel="3" x14ac:dyDescent="0.35">
      <c r="A524" s="35">
        <f t="shared" si="76"/>
        <v>508</v>
      </c>
      <c r="B524" s="35"/>
      <c r="C524" s="35"/>
      <c r="D524" s="35"/>
      <c r="E524" s="35" t="s">
        <v>4072</v>
      </c>
      <c r="F524" s="212" t="s">
        <v>4118</v>
      </c>
      <c r="G524" s="212"/>
      <c r="H524" s="35" t="str">
        <f>CONCATENATE("               ",F524)</f>
        <v xml:space="preserve">               Document and Communicate Non-Functional Test Cases Review Results</v>
      </c>
      <c r="I524" s="35" t="s">
        <v>1129</v>
      </c>
      <c r="J524" s="35">
        <f>LEN(TRIM(I524))-LEN(SUBSTITUTE(TRIM(I524),",",""))+1</f>
        <v>1</v>
      </c>
      <c r="K524" s="40"/>
      <c r="L524" s="40"/>
      <c r="M524" s="40"/>
      <c r="N524" s="40">
        <v>0.1</v>
      </c>
      <c r="O524" s="40"/>
      <c r="P524" s="42"/>
      <c r="Q524" s="42"/>
      <c r="R524" s="42"/>
      <c r="S524" s="42" t="e">
        <f>#REF!*N524</f>
        <v>#REF!</v>
      </c>
      <c r="T524" s="44"/>
      <c r="U524" s="44"/>
      <c r="V524" s="44"/>
      <c r="W524" s="44" t="e">
        <f>S524*Sheet2!$C$4</f>
        <v>#REF!</v>
      </c>
      <c r="X524" s="35" t="e">
        <f t="shared" si="82"/>
        <v>#REF!</v>
      </c>
      <c r="Y524" s="35" t="e">
        <f t="shared" si="83"/>
        <v>#REF!</v>
      </c>
      <c r="Z524" s="35">
        <v>13</v>
      </c>
      <c r="AA524" s="35">
        <f t="shared" si="84"/>
        <v>0</v>
      </c>
      <c r="AB524" s="35" t="e">
        <f>(WORKDAY(AA524,Y524))</f>
        <v>#REF!</v>
      </c>
      <c r="AC524" s="35"/>
    </row>
    <row r="525" spans="1:29" s="27" customFormat="1" ht="15" customHeight="1" outlineLevel="1" x14ac:dyDescent="0.35">
      <c r="A525" s="35">
        <f t="shared" si="76"/>
        <v>509</v>
      </c>
      <c r="B525" s="35"/>
      <c r="C525" s="35" t="s">
        <v>741</v>
      </c>
      <c r="D525" s="212" t="s">
        <v>4119</v>
      </c>
      <c r="E525" s="212"/>
      <c r="F525" s="212"/>
      <c r="G525" s="212"/>
      <c r="H525" s="35"/>
      <c r="I525" s="35" t="s">
        <v>1157</v>
      </c>
      <c r="J525" s="35"/>
      <c r="K525" s="40"/>
      <c r="L525" s="40">
        <v>0.1</v>
      </c>
      <c r="M525" s="40">
        <f>SUM(M526:M531)</f>
        <v>1</v>
      </c>
      <c r="N525" s="40"/>
      <c r="O525" s="40"/>
      <c r="P525" s="42"/>
      <c r="Q525" s="42" t="e">
        <f>(#REF!*L525)</f>
        <v>#REF!</v>
      </c>
      <c r="R525" s="42"/>
      <c r="S525" s="42"/>
      <c r="T525" s="44"/>
      <c r="U525" s="44" t="e">
        <f>Q525*Sheet2!$C$4</f>
        <v>#REF!</v>
      </c>
      <c r="V525" s="44"/>
      <c r="W525" s="44"/>
      <c r="X525" s="35" t="e">
        <f t="shared" si="82"/>
        <v>#REF!</v>
      </c>
      <c r="Y525" s="35" t="e">
        <f t="shared" si="83"/>
        <v>#REF!</v>
      </c>
      <c r="Z525" s="35">
        <v>71</v>
      </c>
      <c r="AA525" s="35">
        <f t="shared" si="84"/>
        <v>0</v>
      </c>
      <c r="AB525" s="35" t="e">
        <f>(WORKDAY(AA525,Y525))</f>
        <v>#REF!</v>
      </c>
      <c r="AC525" s="35"/>
    </row>
    <row r="526" spans="1:29" s="27" customFormat="1" ht="15" customHeight="1" outlineLevel="2" x14ac:dyDescent="0.35">
      <c r="A526" s="35">
        <f t="shared" si="76"/>
        <v>510</v>
      </c>
      <c r="B526" s="35"/>
      <c r="C526" s="35"/>
      <c r="D526" s="35" t="s">
        <v>743</v>
      </c>
      <c r="E526" s="212" t="s">
        <v>4120</v>
      </c>
      <c r="F526" s="212"/>
      <c r="G526" s="212"/>
      <c r="H526" s="35" t="str">
        <f>CONCATENATE("          ",E526)</f>
        <v xml:space="preserve">          Perform Non-Functional Test Cases Verification</v>
      </c>
      <c r="I526" s="35"/>
      <c r="J526" s="35"/>
      <c r="K526" s="40"/>
      <c r="L526" s="40"/>
      <c r="M526" s="40">
        <v>0.4</v>
      </c>
      <c r="N526" s="40">
        <f>SUM(N527:N530)</f>
        <v>1</v>
      </c>
      <c r="O526" s="40"/>
      <c r="P526" s="42"/>
      <c r="Q526" s="42"/>
      <c r="R526" s="42" t="e">
        <f>(#REF!*M526)</f>
        <v>#REF!</v>
      </c>
      <c r="S526" s="42"/>
      <c r="T526" s="44"/>
      <c r="U526" s="44"/>
      <c r="V526" s="44" t="e">
        <f>R526*Sheet2!$C$4</f>
        <v>#REF!</v>
      </c>
      <c r="W526" s="44"/>
      <c r="X526" s="35" t="e">
        <f t="shared" si="82"/>
        <v>#REF!</v>
      </c>
      <c r="Y526" s="35" t="e">
        <f t="shared" si="83"/>
        <v>#REF!</v>
      </c>
      <c r="Z526" s="35"/>
      <c r="AA526" s="35">
        <f t="shared" si="84"/>
        <v>0</v>
      </c>
      <c r="AB526" s="35" t="e">
        <f>(WORKDAY(AA526,Y526))</f>
        <v>#REF!</v>
      </c>
      <c r="AC526" s="35"/>
    </row>
    <row r="527" spans="1:29" s="27" customFormat="1" ht="15" customHeight="1" outlineLevel="3" x14ac:dyDescent="0.35">
      <c r="A527" s="35">
        <f t="shared" si="76"/>
        <v>511</v>
      </c>
      <c r="B527" s="35"/>
      <c r="C527" s="35"/>
      <c r="D527" s="35"/>
      <c r="E527" s="35" t="s">
        <v>4074</v>
      </c>
      <c r="F527" s="212" t="s">
        <v>4121</v>
      </c>
      <c r="G527" s="212"/>
      <c r="H527" s="35" t="str">
        <f>CONCATENATE("               ",F527)</f>
        <v xml:space="preserve">               Identify Non-Functional Test Cases Reviewers</v>
      </c>
      <c r="I527" s="35" t="s">
        <v>1157</v>
      </c>
      <c r="J527" s="35">
        <f>LEN(TRIM(I527))-LEN(SUBSTITUTE(TRIM(I527),",",""))+1</f>
        <v>4</v>
      </c>
      <c r="K527" s="40"/>
      <c r="L527" s="40"/>
      <c r="M527" s="40"/>
      <c r="N527" s="40">
        <v>0.12</v>
      </c>
      <c r="O527" s="40"/>
      <c r="P527" s="42"/>
      <c r="Q527" s="42"/>
      <c r="R527" s="42"/>
      <c r="S527" s="42" t="e">
        <f>#REF!*N527</f>
        <v>#REF!</v>
      </c>
      <c r="T527" s="44"/>
      <c r="U527" s="44"/>
      <c r="V527" s="44"/>
      <c r="W527" s="44" t="e">
        <f>S527*Sheet2!$C$4</f>
        <v>#REF!</v>
      </c>
      <c r="X527" s="35" t="e">
        <f t="shared" si="82"/>
        <v>#REF!</v>
      </c>
      <c r="Y527" s="35" t="e">
        <f t="shared" si="83"/>
        <v>#REF!</v>
      </c>
      <c r="Z527" s="35"/>
      <c r="AA527" s="35">
        <f t="shared" si="84"/>
        <v>0</v>
      </c>
      <c r="AB527" s="35" t="e">
        <f>WORKDAY(AA527,Y527)</f>
        <v>#REF!</v>
      </c>
      <c r="AC527" s="35"/>
    </row>
    <row r="528" spans="1:29" s="27" customFormat="1" ht="15" customHeight="1" outlineLevel="3" x14ac:dyDescent="0.35">
      <c r="A528" s="35">
        <f t="shared" si="76"/>
        <v>512</v>
      </c>
      <c r="B528" s="35"/>
      <c r="C528" s="35"/>
      <c r="D528" s="35"/>
      <c r="E528" s="35" t="s">
        <v>4075</v>
      </c>
      <c r="F528" s="212" t="s">
        <v>4122</v>
      </c>
      <c r="G528" s="212"/>
      <c r="H528" s="35" t="str">
        <f>CONCATENATE("               ",F528)</f>
        <v xml:space="preserve">               Schedule Review and Approve Non-Functional Test Cases Review</v>
      </c>
      <c r="I528" s="35" t="s">
        <v>1157</v>
      </c>
      <c r="J528" s="35">
        <f>LEN(TRIM(I528))-LEN(SUBSTITUTE(TRIM(I528),",",""))+1</f>
        <v>4</v>
      </c>
      <c r="K528" s="40"/>
      <c r="L528" s="40"/>
      <c r="M528" s="40"/>
      <c r="N528" s="40">
        <v>0.02</v>
      </c>
      <c r="O528" s="40"/>
      <c r="P528" s="42"/>
      <c r="Q528" s="42"/>
      <c r="R528" s="42"/>
      <c r="S528" s="42" t="e">
        <f>#REF!*N528</f>
        <v>#REF!</v>
      </c>
      <c r="T528" s="44"/>
      <c r="U528" s="44"/>
      <c r="V528" s="44"/>
      <c r="W528" s="44" t="e">
        <f>S528*Sheet2!$C$4</f>
        <v>#REF!</v>
      </c>
      <c r="X528" s="35" t="e">
        <f t="shared" si="82"/>
        <v>#REF!</v>
      </c>
      <c r="Y528" s="35" t="e">
        <f t="shared" si="83"/>
        <v>#REF!</v>
      </c>
      <c r="Z528" s="35">
        <v>17</v>
      </c>
      <c r="AA528" s="35">
        <f t="shared" si="84"/>
        <v>0</v>
      </c>
      <c r="AB528" s="35" t="e">
        <f t="shared" ref="AB528:AB535" si="85">WORKDAY(AA528,X528)</f>
        <v>#REF!</v>
      </c>
      <c r="AC528" s="35"/>
    </row>
    <row r="529" spans="1:29" s="27" customFormat="1" ht="15" customHeight="1" outlineLevel="3" x14ac:dyDescent="0.35">
      <c r="A529" s="35">
        <f t="shared" si="76"/>
        <v>513</v>
      </c>
      <c r="B529" s="35"/>
      <c r="C529" s="35"/>
      <c r="D529" s="35"/>
      <c r="E529" s="35" t="s">
        <v>4076</v>
      </c>
      <c r="F529" s="212" t="s">
        <v>4123</v>
      </c>
      <c r="G529" s="212"/>
      <c r="H529" s="35" t="str">
        <f>CONCATENATE("               ",F529)</f>
        <v xml:space="preserve">               Conduct Review and Approve Non-Functional Test Cases Plan Meeting</v>
      </c>
      <c r="I529" s="35" t="s">
        <v>1157</v>
      </c>
      <c r="J529" s="35">
        <f>LEN(TRIM(I529))-LEN(SUBSTITUTE(TRIM(I529),",",""))+1</f>
        <v>4</v>
      </c>
      <c r="K529" s="40"/>
      <c r="L529" s="40"/>
      <c r="M529" s="40"/>
      <c r="N529" s="40">
        <v>0.38</v>
      </c>
      <c r="O529" s="40"/>
      <c r="P529" s="42"/>
      <c r="Q529" s="42"/>
      <c r="R529" s="42"/>
      <c r="S529" s="42" t="e">
        <f>#REF!*N529</f>
        <v>#REF!</v>
      </c>
      <c r="T529" s="44"/>
      <c r="U529" s="44"/>
      <c r="V529" s="44"/>
      <c r="W529" s="44" t="e">
        <f>S529*Sheet2!$C$4</f>
        <v>#REF!</v>
      </c>
      <c r="X529" s="35" t="e">
        <f t="shared" si="82"/>
        <v>#REF!</v>
      </c>
      <c r="Y529" s="35" t="e">
        <f t="shared" si="83"/>
        <v>#REF!</v>
      </c>
      <c r="Z529" s="35">
        <v>18</v>
      </c>
      <c r="AA529" s="35">
        <f t="shared" si="84"/>
        <v>0</v>
      </c>
      <c r="AB529" s="35" t="e">
        <f t="shared" si="85"/>
        <v>#REF!</v>
      </c>
      <c r="AC529" s="35"/>
    </row>
    <row r="530" spans="1:29" s="27" customFormat="1" ht="15" customHeight="1" outlineLevel="3" x14ac:dyDescent="0.35">
      <c r="A530" s="35">
        <f t="shared" si="76"/>
        <v>514</v>
      </c>
      <c r="B530" s="35"/>
      <c r="C530" s="35"/>
      <c r="D530" s="35"/>
      <c r="E530" s="35" t="s">
        <v>4077</v>
      </c>
      <c r="F530" s="212" t="s">
        <v>4124</v>
      </c>
      <c r="G530" s="212"/>
      <c r="H530" s="35" t="str">
        <f>CONCATENATE("               ",F530)</f>
        <v xml:space="preserve">               Review and Log Non-Functional Test Cases Feedback</v>
      </c>
      <c r="I530" s="35" t="s">
        <v>1157</v>
      </c>
      <c r="J530" s="35">
        <f>LEN(TRIM(I530))-LEN(SUBSTITUTE(TRIM(I530),",",""))+1</f>
        <v>4</v>
      </c>
      <c r="K530" s="40"/>
      <c r="L530" s="40"/>
      <c r="M530" s="40"/>
      <c r="N530" s="40">
        <v>0.48</v>
      </c>
      <c r="O530" s="40"/>
      <c r="P530" s="42"/>
      <c r="Q530" s="42"/>
      <c r="R530" s="42"/>
      <c r="S530" s="42" t="e">
        <f>#REF!*N530</f>
        <v>#REF!</v>
      </c>
      <c r="T530" s="44"/>
      <c r="U530" s="44"/>
      <c r="V530" s="44"/>
      <c r="W530" s="44" t="e">
        <f>S530*Sheet2!$C$4</f>
        <v>#REF!</v>
      </c>
      <c r="X530" s="35" t="e">
        <f t="shared" si="82"/>
        <v>#REF!</v>
      </c>
      <c r="Y530" s="35" t="e">
        <f t="shared" si="83"/>
        <v>#REF!</v>
      </c>
      <c r="Z530" s="35">
        <v>19</v>
      </c>
      <c r="AA530" s="35">
        <f t="shared" si="84"/>
        <v>12</v>
      </c>
      <c r="AB530" s="35" t="e">
        <f t="shared" si="85"/>
        <v>#REF!</v>
      </c>
      <c r="AC530" s="35"/>
    </row>
    <row r="531" spans="1:29" s="27" customFormat="1" ht="15" customHeight="1" outlineLevel="2" x14ac:dyDescent="0.35">
      <c r="A531" s="35">
        <f t="shared" si="76"/>
        <v>515</v>
      </c>
      <c r="B531" s="35"/>
      <c r="C531" s="35"/>
      <c r="D531" s="35" t="s">
        <v>4073</v>
      </c>
      <c r="E531" s="212" t="s">
        <v>4125</v>
      </c>
      <c r="F531" s="212"/>
      <c r="G531" s="212"/>
      <c r="H531" s="35" t="str">
        <f>CONCATENATE("          ",E531)</f>
        <v xml:space="preserve">          Analyze Non-Functional Test Cases Verification Results</v>
      </c>
      <c r="I531" s="35"/>
      <c r="J531" s="35"/>
      <c r="K531" s="40"/>
      <c r="L531" s="40"/>
      <c r="M531" s="40">
        <v>0.6</v>
      </c>
      <c r="N531" s="40">
        <f>SUM(N532:N535)</f>
        <v>1</v>
      </c>
      <c r="O531" s="40"/>
      <c r="P531" s="42"/>
      <c r="Q531" s="42"/>
      <c r="R531" s="42" t="e">
        <f>(#REF!*M531)</f>
        <v>#REF!</v>
      </c>
      <c r="S531" s="42"/>
      <c r="T531" s="44"/>
      <c r="U531" s="44"/>
      <c r="V531" s="44" t="e">
        <f>R531*Sheet2!$C$4</f>
        <v>#REF!</v>
      </c>
      <c r="W531" s="44"/>
      <c r="X531" s="35" t="e">
        <f t="shared" si="82"/>
        <v>#REF!</v>
      </c>
      <c r="Y531" s="35" t="e">
        <f t="shared" si="83"/>
        <v>#REF!</v>
      </c>
      <c r="Z531" s="35">
        <v>15</v>
      </c>
      <c r="AA531" s="35">
        <f t="shared" si="84"/>
        <v>0</v>
      </c>
      <c r="AB531" s="35" t="e">
        <f t="shared" si="85"/>
        <v>#REF!</v>
      </c>
      <c r="AC531" s="35"/>
    </row>
    <row r="532" spans="1:29" s="27" customFormat="1" ht="15" customHeight="1" outlineLevel="3" x14ac:dyDescent="0.35">
      <c r="A532" s="35">
        <f t="shared" si="76"/>
        <v>516</v>
      </c>
      <c r="B532" s="35"/>
      <c r="C532" s="35"/>
      <c r="D532" s="35"/>
      <c r="E532" s="35" t="s">
        <v>4078</v>
      </c>
      <c r="F532" s="212" t="s">
        <v>4115</v>
      </c>
      <c r="G532" s="212"/>
      <c r="H532" s="35" t="str">
        <f>CONCATENATE("               ",F532)</f>
        <v xml:space="preserve">               Resolve Non-Functional Test Cases Feedback</v>
      </c>
      <c r="I532" s="35"/>
      <c r="J532" s="35">
        <f>LEN(TRIM(I532))-LEN(SUBSTITUTE(TRIM(I532),",",""))+1</f>
        <v>1</v>
      </c>
      <c r="K532" s="40"/>
      <c r="L532" s="40"/>
      <c r="M532" s="40"/>
      <c r="N532" s="40">
        <v>0.5</v>
      </c>
      <c r="O532" s="40"/>
      <c r="P532" s="42"/>
      <c r="Q532" s="42"/>
      <c r="R532" s="42"/>
      <c r="S532" s="42" t="e">
        <f>#REF!*N532</f>
        <v>#REF!</v>
      </c>
      <c r="T532" s="44"/>
      <c r="U532" s="44"/>
      <c r="V532" s="44"/>
      <c r="W532" s="44" t="e">
        <f>S532*Sheet2!$C$4</f>
        <v>#REF!</v>
      </c>
      <c r="X532" s="35" t="e">
        <f t="shared" si="82"/>
        <v>#REF!</v>
      </c>
      <c r="Y532" s="35" t="e">
        <f t="shared" si="83"/>
        <v>#REF!</v>
      </c>
      <c r="Z532" s="35"/>
      <c r="AA532" s="35">
        <f t="shared" si="84"/>
        <v>0</v>
      </c>
      <c r="AB532" s="35" t="e">
        <f t="shared" si="85"/>
        <v>#REF!</v>
      </c>
      <c r="AC532" s="35"/>
    </row>
    <row r="533" spans="1:29" s="27" customFormat="1" ht="15" customHeight="1" outlineLevel="3" x14ac:dyDescent="0.35">
      <c r="A533" s="35">
        <f t="shared" si="76"/>
        <v>517</v>
      </c>
      <c r="B533" s="35"/>
      <c r="C533" s="35"/>
      <c r="D533" s="35"/>
      <c r="E533" s="35" t="s">
        <v>4079</v>
      </c>
      <c r="F533" s="212" t="s">
        <v>4126</v>
      </c>
      <c r="G533" s="212"/>
      <c r="H533" s="35" t="str">
        <f>CONCATENATE("               ",F533)</f>
        <v xml:space="preserve">               Verify Closure of Non-Functional Test Cases Feedback</v>
      </c>
      <c r="I533" s="35"/>
      <c r="J533" s="35">
        <f>LEN(TRIM(I533))-LEN(SUBSTITUTE(TRIM(I533),",",""))+1</f>
        <v>1</v>
      </c>
      <c r="K533" s="40"/>
      <c r="L533" s="40"/>
      <c r="M533" s="40"/>
      <c r="N533" s="40">
        <v>0.3</v>
      </c>
      <c r="O533" s="40"/>
      <c r="P533" s="42"/>
      <c r="Q533" s="42"/>
      <c r="R533" s="42"/>
      <c r="S533" s="42" t="e">
        <f>#REF!*N533</f>
        <v>#REF!</v>
      </c>
      <c r="T533" s="44"/>
      <c r="U533" s="44"/>
      <c r="V533" s="44"/>
      <c r="W533" s="44" t="e">
        <f>S533*Sheet2!$C$4</f>
        <v>#REF!</v>
      </c>
      <c r="X533" s="35" t="e">
        <f t="shared" si="82"/>
        <v>#REF!</v>
      </c>
      <c r="Y533" s="35" t="e">
        <f t="shared" si="83"/>
        <v>#REF!</v>
      </c>
      <c r="Z533" s="35">
        <v>22</v>
      </c>
      <c r="AA533" s="35">
        <f t="shared" si="84"/>
        <v>0</v>
      </c>
      <c r="AB533" s="35" t="e">
        <f t="shared" si="85"/>
        <v>#REF!</v>
      </c>
      <c r="AC533" s="35"/>
    </row>
    <row r="534" spans="1:29" s="27" customFormat="1" ht="15" customHeight="1" outlineLevel="3" x14ac:dyDescent="0.35">
      <c r="A534" s="35">
        <f t="shared" ref="A534:A597" si="86">A533+1</f>
        <v>518</v>
      </c>
      <c r="B534" s="35"/>
      <c r="C534" s="35"/>
      <c r="D534" s="35"/>
      <c r="E534" s="35" t="s">
        <v>4080</v>
      </c>
      <c r="F534" s="212" t="s">
        <v>4118</v>
      </c>
      <c r="G534" s="212"/>
      <c r="H534" s="35" t="str">
        <f>CONCATENATE("               ",F534)</f>
        <v xml:space="preserve">               Document and Communicate Non-Functional Test Cases Review Results</v>
      </c>
      <c r="I534" s="35"/>
      <c r="J534" s="35">
        <f>LEN(TRIM(I534))-LEN(SUBSTITUTE(TRIM(I534),",",""))+1</f>
        <v>1</v>
      </c>
      <c r="K534" s="40"/>
      <c r="L534" s="40"/>
      <c r="M534" s="40"/>
      <c r="N534" s="40">
        <v>0.1</v>
      </c>
      <c r="O534" s="40"/>
      <c r="P534" s="42"/>
      <c r="Q534" s="42"/>
      <c r="R534" s="42"/>
      <c r="S534" s="42" t="e">
        <f>#REF!*N534</f>
        <v>#REF!</v>
      </c>
      <c r="T534" s="44"/>
      <c r="U534" s="44"/>
      <c r="V534" s="44"/>
      <c r="W534" s="44" t="e">
        <f>S534*Sheet2!$C$4</f>
        <v>#REF!</v>
      </c>
      <c r="X534" s="35" t="e">
        <f t="shared" si="82"/>
        <v>#REF!</v>
      </c>
      <c r="Y534" s="35" t="e">
        <f t="shared" si="83"/>
        <v>#REF!</v>
      </c>
      <c r="Z534" s="35">
        <v>23</v>
      </c>
      <c r="AA534" s="35">
        <f t="shared" si="84"/>
        <v>0</v>
      </c>
      <c r="AB534" s="35" t="e">
        <f t="shared" si="85"/>
        <v>#REF!</v>
      </c>
      <c r="AC534" s="35"/>
    </row>
    <row r="535" spans="1:29" s="27" customFormat="1" ht="15" customHeight="1" outlineLevel="3" x14ac:dyDescent="0.35">
      <c r="A535" s="35">
        <f t="shared" si="86"/>
        <v>519</v>
      </c>
      <c r="B535" s="35"/>
      <c r="C535" s="35"/>
      <c r="D535" s="35"/>
      <c r="E535" s="35" t="s">
        <v>4081</v>
      </c>
      <c r="F535" s="212" t="s">
        <v>4127</v>
      </c>
      <c r="G535" s="212"/>
      <c r="H535" s="35" t="str">
        <f>CONCATENATE("               ",F535)</f>
        <v xml:space="preserve">               Obtain Approval and Non-Functional Test Cases</v>
      </c>
      <c r="I535" s="35"/>
      <c r="J535" s="35">
        <f>LEN(TRIM(I535))-LEN(SUBSTITUTE(TRIM(I535),",",""))+1</f>
        <v>1</v>
      </c>
      <c r="K535" s="40"/>
      <c r="L535" s="40"/>
      <c r="M535" s="40"/>
      <c r="N535" s="40">
        <v>0.1</v>
      </c>
      <c r="O535" s="40"/>
      <c r="P535" s="42"/>
      <c r="Q535" s="42"/>
      <c r="R535" s="42"/>
      <c r="S535" s="42" t="e">
        <f>#REF!*N535</f>
        <v>#REF!</v>
      </c>
      <c r="T535" s="44"/>
      <c r="U535" s="44"/>
      <c r="V535" s="44"/>
      <c r="W535" s="44" t="e">
        <f>S535*Sheet2!$C$4</f>
        <v>#REF!</v>
      </c>
      <c r="X535" s="35" t="e">
        <f t="shared" si="82"/>
        <v>#REF!</v>
      </c>
      <c r="Y535" s="35" t="e">
        <f t="shared" si="83"/>
        <v>#REF!</v>
      </c>
      <c r="Z535" s="35">
        <v>24</v>
      </c>
      <c r="AA535" s="35">
        <f t="shared" si="84"/>
        <v>17</v>
      </c>
      <c r="AB535" s="35" t="e">
        <f t="shared" si="85"/>
        <v>#REF!</v>
      </c>
      <c r="AC535" s="35"/>
    </row>
    <row r="536" spans="1:29" s="27" customFormat="1" ht="15" customHeight="1" outlineLevel="1" x14ac:dyDescent="0.35">
      <c r="A536" s="35">
        <f t="shared" si="86"/>
        <v>520</v>
      </c>
      <c r="B536" s="35"/>
      <c r="C536" s="35" t="s">
        <v>745</v>
      </c>
      <c r="D536" s="212" t="s">
        <v>4205</v>
      </c>
      <c r="E536" s="212"/>
      <c r="F536" s="212"/>
      <c r="G536" s="212"/>
      <c r="H536" s="35"/>
      <c r="I536" s="35"/>
      <c r="J536" s="35"/>
      <c r="K536" s="40"/>
      <c r="L536" s="40"/>
      <c r="M536" s="40">
        <v>0.3</v>
      </c>
      <c r="N536" s="40"/>
      <c r="O536" s="40"/>
      <c r="P536" s="42"/>
      <c r="Q536" s="42"/>
      <c r="R536" s="42">
        <f>($Q$452*M536)</f>
        <v>17.55</v>
      </c>
      <c r="S536" s="42"/>
      <c r="T536" s="44"/>
      <c r="U536" s="44"/>
      <c r="V536" s="44"/>
      <c r="W536" s="44"/>
      <c r="X536" s="35">
        <f t="shared" si="82"/>
        <v>2.9250000000000003</v>
      </c>
      <c r="Y536" s="35">
        <f t="shared" ref="Y536:Y541" si="87">ROUNDUP(X536,1)</f>
        <v>3</v>
      </c>
      <c r="Z536" s="35"/>
      <c r="AA536" s="35">
        <f t="shared" si="84"/>
        <v>0</v>
      </c>
      <c r="AB536" s="35" t="e">
        <f>#REF!</f>
        <v>#REF!</v>
      </c>
      <c r="AC536" s="35"/>
    </row>
    <row r="537" spans="1:29" s="27" customFormat="1" ht="15" customHeight="1" outlineLevel="2" x14ac:dyDescent="0.35">
      <c r="A537" s="35">
        <f t="shared" si="86"/>
        <v>521</v>
      </c>
      <c r="B537" s="35"/>
      <c r="C537" s="35"/>
      <c r="D537" s="35" t="s">
        <v>747</v>
      </c>
      <c r="E537" s="212" t="s">
        <v>3473</v>
      </c>
      <c r="F537" s="212"/>
      <c r="G537" s="212"/>
      <c r="H537" s="35"/>
      <c r="I537" s="35"/>
      <c r="J537" s="35"/>
      <c r="K537" s="40"/>
      <c r="L537" s="40"/>
      <c r="M537" s="40"/>
      <c r="N537" s="40"/>
      <c r="O537" s="40"/>
      <c r="P537" s="42"/>
      <c r="Q537" s="42"/>
      <c r="R537" s="42">
        <f>($Q$452*M537)</f>
        <v>0</v>
      </c>
      <c r="S537" s="42"/>
      <c r="T537" s="44"/>
      <c r="U537" s="44"/>
      <c r="V537" s="44"/>
      <c r="W537" s="44"/>
      <c r="X537" s="35">
        <f t="shared" si="82"/>
        <v>0</v>
      </c>
      <c r="Y537" s="35">
        <f t="shared" si="87"/>
        <v>0</v>
      </c>
      <c r="Z537" s="35"/>
      <c r="AA537" s="35">
        <f t="shared" si="84"/>
        <v>0</v>
      </c>
      <c r="AB537" s="35" t="e">
        <f>#REF!</f>
        <v>#REF!</v>
      </c>
      <c r="AC537" s="35"/>
    </row>
    <row r="538" spans="1:29" s="27" customFormat="1" ht="15" customHeight="1" outlineLevel="2" x14ac:dyDescent="0.35">
      <c r="A538" s="35">
        <f t="shared" si="86"/>
        <v>522</v>
      </c>
      <c r="B538" s="35"/>
      <c r="C538" s="35"/>
      <c r="D538" s="35" t="s">
        <v>747</v>
      </c>
      <c r="E538" s="212" t="s">
        <v>3474</v>
      </c>
      <c r="F538" s="212"/>
      <c r="G538" s="212"/>
      <c r="H538" s="35"/>
      <c r="I538" s="35"/>
      <c r="J538" s="35"/>
      <c r="K538" s="40"/>
      <c r="L538" s="40"/>
      <c r="M538" s="40"/>
      <c r="N538" s="40"/>
      <c r="O538" s="40"/>
      <c r="P538" s="42"/>
      <c r="Q538" s="42"/>
      <c r="R538" s="42">
        <f>($Q$452*M538)</f>
        <v>0</v>
      </c>
      <c r="S538" s="42"/>
      <c r="T538" s="44"/>
      <c r="U538" s="44"/>
      <c r="V538" s="44"/>
      <c r="W538" s="44"/>
      <c r="X538" s="35">
        <f t="shared" si="82"/>
        <v>0</v>
      </c>
      <c r="Y538" s="35">
        <f t="shared" si="87"/>
        <v>0</v>
      </c>
      <c r="Z538" s="35"/>
      <c r="AA538" s="35">
        <f t="shared" si="84"/>
        <v>0</v>
      </c>
      <c r="AB538" s="35" t="e">
        <f>#REF!</f>
        <v>#REF!</v>
      </c>
      <c r="AC538" s="35"/>
    </row>
    <row r="539" spans="1:29" s="27" customFormat="1" ht="15" customHeight="1" outlineLevel="2" x14ac:dyDescent="0.35">
      <c r="A539" s="35">
        <f t="shared" si="86"/>
        <v>523</v>
      </c>
      <c r="B539" s="35"/>
      <c r="C539" s="35"/>
      <c r="D539" s="35" t="s">
        <v>747</v>
      </c>
      <c r="E539" s="212" t="s">
        <v>3475</v>
      </c>
      <c r="F539" s="212"/>
      <c r="G539" s="212"/>
      <c r="H539" s="35"/>
      <c r="I539" s="35"/>
      <c r="J539" s="35"/>
      <c r="K539" s="40"/>
      <c r="L539" s="40"/>
      <c r="M539" s="40"/>
      <c r="N539" s="40"/>
      <c r="O539" s="40"/>
      <c r="P539" s="42"/>
      <c r="Q539" s="42"/>
      <c r="R539" s="42">
        <f>($Q$452*M539)</f>
        <v>0</v>
      </c>
      <c r="S539" s="42"/>
      <c r="T539" s="44"/>
      <c r="U539" s="44"/>
      <c r="V539" s="44"/>
      <c r="W539" s="44"/>
      <c r="X539" s="35">
        <f t="shared" si="82"/>
        <v>0</v>
      </c>
      <c r="Y539" s="35">
        <f t="shared" si="87"/>
        <v>0</v>
      </c>
      <c r="Z539" s="35"/>
      <c r="AA539" s="35">
        <f t="shared" si="84"/>
        <v>0</v>
      </c>
      <c r="AB539" s="35" t="e">
        <f>#REF!</f>
        <v>#REF!</v>
      </c>
      <c r="AC539" s="35"/>
    </row>
    <row r="540" spans="1:29" s="27" customFormat="1" ht="15" customHeight="1" outlineLevel="2" x14ac:dyDescent="0.35">
      <c r="A540" s="35">
        <f t="shared" si="86"/>
        <v>524</v>
      </c>
      <c r="B540" s="35"/>
      <c r="C540" s="35"/>
      <c r="D540" s="35" t="s">
        <v>747</v>
      </c>
      <c r="E540" s="212" t="s">
        <v>4129</v>
      </c>
      <c r="F540" s="212"/>
      <c r="G540" s="212"/>
      <c r="H540" s="35"/>
      <c r="I540" s="35"/>
      <c r="J540" s="35"/>
      <c r="K540" s="40"/>
      <c r="L540" s="40"/>
      <c r="M540" s="40"/>
      <c r="N540" s="40"/>
      <c r="O540" s="40"/>
      <c r="P540" s="42"/>
      <c r="Q540" s="42"/>
      <c r="R540" s="42">
        <f>($Q$452*M540)</f>
        <v>0</v>
      </c>
      <c r="S540" s="42"/>
      <c r="T540" s="44"/>
      <c r="U540" s="44"/>
      <c r="V540" s="44"/>
      <c r="W540" s="44"/>
      <c r="X540" s="35">
        <f t="shared" si="82"/>
        <v>0</v>
      </c>
      <c r="Y540" s="35">
        <f t="shared" si="87"/>
        <v>0</v>
      </c>
      <c r="Z540" s="35"/>
      <c r="AA540" s="35">
        <f t="shared" si="84"/>
        <v>0</v>
      </c>
      <c r="AB540" s="35" t="e">
        <f>#REF!</f>
        <v>#REF!</v>
      </c>
      <c r="AC540" s="35"/>
    </row>
    <row r="541" spans="1:29" s="27" customFormat="1" ht="15" customHeight="1" outlineLevel="1" x14ac:dyDescent="0.35">
      <c r="A541" s="35">
        <f t="shared" si="86"/>
        <v>525</v>
      </c>
      <c r="B541" s="35"/>
      <c r="C541" s="35" t="s">
        <v>4151</v>
      </c>
      <c r="D541" s="212" t="s">
        <v>4147</v>
      </c>
      <c r="E541" s="212"/>
      <c r="F541" s="212"/>
      <c r="G541" s="212"/>
      <c r="H541" s="35"/>
      <c r="I541" s="35"/>
      <c r="J541" s="35"/>
      <c r="K541" s="40"/>
      <c r="L541" s="40">
        <v>5.4899999999999997E-2</v>
      </c>
      <c r="M541" s="40">
        <f>SUM(M542:M553)</f>
        <v>1</v>
      </c>
      <c r="N541" s="40"/>
      <c r="O541" s="40"/>
      <c r="P541" s="42"/>
      <c r="Q541" s="42" t="e">
        <f>(#REF!*L541)</f>
        <v>#REF!</v>
      </c>
      <c r="R541" s="42"/>
      <c r="S541" s="42"/>
      <c r="T541" s="44"/>
      <c r="U541" s="44" t="e">
        <f>Q541*Sheet2!$C$4</f>
        <v>#REF!</v>
      </c>
      <c r="V541" s="44"/>
      <c r="W541" s="44"/>
      <c r="X541" s="35" t="e">
        <f t="shared" si="82"/>
        <v>#REF!</v>
      </c>
      <c r="Y541" s="35" t="e">
        <f t="shared" si="87"/>
        <v>#REF!</v>
      </c>
      <c r="Z541" s="35">
        <v>69</v>
      </c>
      <c r="AA541" s="35">
        <f t="shared" si="84"/>
        <v>0</v>
      </c>
      <c r="AB541" s="35" t="e">
        <f>(WORKDAY(AA541,Y541))</f>
        <v>#REF!</v>
      </c>
      <c r="AC541" s="35"/>
    </row>
    <row r="542" spans="1:29" s="27" customFormat="1" ht="15" customHeight="1" outlineLevel="2" x14ac:dyDescent="0.35">
      <c r="A542" s="35">
        <f t="shared" si="86"/>
        <v>526</v>
      </c>
      <c r="B542" s="35"/>
      <c r="C542" s="35"/>
      <c r="D542" s="35" t="s">
        <v>4061</v>
      </c>
      <c r="E542" s="212" t="s">
        <v>4206</v>
      </c>
      <c r="F542" s="212"/>
      <c r="G542" s="212"/>
      <c r="H542" s="35" t="str">
        <f>CONCATENATE("          ",E542)</f>
        <v xml:space="preserve">          Prepare for System Test Plan Peer Review</v>
      </c>
      <c r="I542" s="35"/>
      <c r="J542" s="35"/>
      <c r="K542" s="40"/>
      <c r="L542" s="40"/>
      <c r="M542" s="40">
        <v>0.35</v>
      </c>
      <c r="N542" s="40">
        <f>SUM(N543:N545)</f>
        <v>1</v>
      </c>
      <c r="O542" s="40"/>
      <c r="P542" s="42"/>
      <c r="Q542" s="42"/>
      <c r="R542" s="42" t="e">
        <f>#REF!*M542</f>
        <v>#REF!</v>
      </c>
      <c r="S542" s="42"/>
      <c r="T542" s="44"/>
      <c r="U542" s="44"/>
      <c r="V542" s="44" t="e">
        <f>#REF!*Sheet2!$C$4</f>
        <v>#REF!</v>
      </c>
      <c r="W542" s="44"/>
      <c r="X542" s="35"/>
      <c r="Y542" s="35"/>
      <c r="Z542" s="35"/>
      <c r="AA542" s="35">
        <f t="shared" si="84"/>
        <v>0</v>
      </c>
      <c r="AB542" s="35">
        <f>(WORKDAY(AA542,Y542))</f>
        <v>0</v>
      </c>
      <c r="AC542" s="35"/>
    </row>
    <row r="543" spans="1:29" s="27" customFormat="1" ht="15" customHeight="1" outlineLevel="3" x14ac:dyDescent="0.35">
      <c r="A543" s="35">
        <f t="shared" si="86"/>
        <v>527</v>
      </c>
      <c r="B543" s="35"/>
      <c r="C543" s="35"/>
      <c r="D543" s="35"/>
      <c r="E543" s="35" t="s">
        <v>4064</v>
      </c>
      <c r="F543" s="212" t="s">
        <v>4130</v>
      </c>
      <c r="G543" s="212"/>
      <c r="H543" s="35"/>
      <c r="I543" s="35"/>
      <c r="J543" s="35"/>
      <c r="K543" s="40"/>
      <c r="L543" s="40"/>
      <c r="M543" s="40"/>
      <c r="N543" s="40">
        <v>0.1</v>
      </c>
      <c r="O543" s="40"/>
      <c r="P543" s="42"/>
      <c r="Q543" s="42"/>
      <c r="R543" s="42"/>
      <c r="S543" s="42" t="e">
        <f>#REF!*N543</f>
        <v>#REF!</v>
      </c>
      <c r="T543" s="44"/>
      <c r="U543" s="44"/>
      <c r="V543" s="44"/>
      <c r="W543" s="44"/>
      <c r="X543" s="35" t="e">
        <f>IF(ISBLANK(P543),IF(ISBLANK(Q543),IF(ISBLANK(R543),IF(ISBLANK(S543),"Error",S543),R543),Q543),P543)/6</f>
        <v>#REF!</v>
      </c>
      <c r="Y543" s="35" t="e">
        <f>ROUNDUP(X543,1)</f>
        <v>#REF!</v>
      </c>
      <c r="Z543" s="35"/>
      <c r="AA543" s="35">
        <f t="shared" si="84"/>
        <v>0</v>
      </c>
      <c r="AB543" s="35"/>
      <c r="AC543" s="35"/>
    </row>
    <row r="544" spans="1:29" s="27" customFormat="1" ht="15" customHeight="1" outlineLevel="3" x14ac:dyDescent="0.35">
      <c r="A544" s="35">
        <f t="shared" si="86"/>
        <v>528</v>
      </c>
      <c r="B544" s="35"/>
      <c r="C544" s="35"/>
      <c r="D544" s="35"/>
      <c r="E544" s="35" t="s">
        <v>4065</v>
      </c>
      <c r="F544" s="212" t="s">
        <v>4131</v>
      </c>
      <c r="G544" s="212"/>
      <c r="H544" s="35" t="str">
        <f>CONCATENATE("               ",F544)</f>
        <v xml:space="preserve">               Check Draft System Test Plan</v>
      </c>
      <c r="I544" s="35" t="s">
        <v>1129</v>
      </c>
      <c r="J544" s="35">
        <f>LEN(TRIM(I544))-LEN(SUBSTITUTE(TRIM(I544),",",""))+1</f>
        <v>1</v>
      </c>
      <c r="K544" s="40"/>
      <c r="L544" s="40"/>
      <c r="M544" s="40"/>
      <c r="N544" s="40">
        <v>0.8</v>
      </c>
      <c r="O544" s="40"/>
      <c r="P544" s="42"/>
      <c r="Q544" s="42"/>
      <c r="R544" s="42"/>
      <c r="S544" s="42" t="e">
        <f>#REF!*N544</f>
        <v>#REF!</v>
      </c>
      <c r="T544" s="44"/>
      <c r="U544" s="44"/>
      <c r="V544" s="44"/>
      <c r="W544" s="44" t="e">
        <f>#REF!*Sheet2!$C$4</f>
        <v>#REF!</v>
      </c>
      <c r="X544" s="35" t="e">
        <f>IF(ISBLANK(P544),IF(ISBLANK(Q544),IF(ISBLANK(R544),IF(ISBLANK(S544),"Error",S544),R544),Q544),P544)/6</f>
        <v>#REF!</v>
      </c>
      <c r="Y544" s="35" t="e">
        <f>ROUNDUP(X544,1)</f>
        <v>#REF!</v>
      </c>
      <c r="Z544" s="35"/>
      <c r="AA544" s="35">
        <f t="shared" si="84"/>
        <v>0</v>
      </c>
      <c r="AB544" s="35" t="e">
        <f>(WORKDAY(AA544,Y544))</f>
        <v>#REF!</v>
      </c>
      <c r="AC544" s="35"/>
    </row>
    <row r="545" spans="1:29" s="27" customFormat="1" ht="15" customHeight="1" outlineLevel="3" x14ac:dyDescent="0.35">
      <c r="A545" s="35">
        <f t="shared" si="86"/>
        <v>529</v>
      </c>
      <c r="B545" s="35"/>
      <c r="C545" s="35"/>
      <c r="D545" s="35"/>
      <c r="E545" s="35" t="s">
        <v>4066</v>
      </c>
      <c r="F545" s="212" t="s">
        <v>4132</v>
      </c>
      <c r="G545" s="212"/>
      <c r="H545" s="35" t="str">
        <f>CONCATENATE("               ",F545)</f>
        <v xml:space="preserve">               Schedule System Test Plan Peer Review Meeting</v>
      </c>
      <c r="I545" s="35"/>
      <c r="J545" s="35">
        <f>LEN(TRIM(I545))-LEN(SUBSTITUTE(TRIM(I545),",",""))+1</f>
        <v>1</v>
      </c>
      <c r="K545" s="40"/>
      <c r="L545" s="40"/>
      <c r="M545" s="40"/>
      <c r="N545" s="40">
        <v>0.1</v>
      </c>
      <c r="O545" s="40"/>
      <c r="P545" s="42"/>
      <c r="Q545" s="42"/>
      <c r="R545" s="42"/>
      <c r="S545" s="42" t="e">
        <f>#REF!*N545</f>
        <v>#REF!</v>
      </c>
      <c r="T545" s="44"/>
      <c r="U545" s="44"/>
      <c r="V545" s="44"/>
      <c r="W545" s="44"/>
      <c r="X545" s="35" t="e">
        <f>IF(ISBLANK(P545),IF(ISBLANK(Q545),IF(ISBLANK(R545),IF(ISBLANK(S545),"Error",S545),R545),Q545),P545)/6</f>
        <v>#REF!</v>
      </c>
      <c r="Y545" s="35" t="e">
        <f>ROUNDUP(X545,1)</f>
        <v>#REF!</v>
      </c>
      <c r="Z545" s="35"/>
      <c r="AA545" s="35">
        <f t="shared" si="84"/>
        <v>0</v>
      </c>
      <c r="AB545" s="35"/>
      <c r="AC545" s="35"/>
    </row>
    <row r="546" spans="1:29" s="27" customFormat="1" ht="15" customHeight="1" outlineLevel="2" x14ac:dyDescent="0.35">
      <c r="A546" s="35">
        <f t="shared" si="86"/>
        <v>530</v>
      </c>
      <c r="B546" s="35"/>
      <c r="C546" s="35"/>
      <c r="D546" s="35" t="s">
        <v>4062</v>
      </c>
      <c r="E546" s="212" t="s">
        <v>4133</v>
      </c>
      <c r="F546" s="212"/>
      <c r="G546" s="212"/>
      <c r="H546" s="35" t="str">
        <f>CONCATENATE("          ",E546)</f>
        <v xml:space="preserve">          Conduct System Test Plan Peer Review</v>
      </c>
      <c r="I546" s="35"/>
      <c r="J546" s="35"/>
      <c r="K546" s="40"/>
      <c r="L546" s="40"/>
      <c r="M546" s="40">
        <v>0.2</v>
      </c>
      <c r="N546" s="40">
        <f>SUM(N547:N548)</f>
        <v>1</v>
      </c>
      <c r="O546" s="40"/>
      <c r="P546" s="42"/>
      <c r="Q546" s="42"/>
      <c r="R546" s="42" t="e">
        <f>#REF!*M546</f>
        <v>#REF!</v>
      </c>
      <c r="S546" s="42"/>
      <c r="T546" s="44"/>
      <c r="U546" s="44"/>
      <c r="V546" s="44" t="e">
        <f>R546*Sheet2!$C$4</f>
        <v>#REF!</v>
      </c>
      <c r="W546" s="44"/>
      <c r="X546" s="35"/>
      <c r="Y546" s="35"/>
      <c r="Z546" s="35">
        <v>4</v>
      </c>
      <c r="AA546" s="35">
        <f t="shared" si="84"/>
        <v>0</v>
      </c>
      <c r="AB546" s="35">
        <f>(WORKDAY(AA546,Y546))</f>
        <v>0</v>
      </c>
      <c r="AC546" s="35"/>
    </row>
    <row r="547" spans="1:29" s="27" customFormat="1" ht="15" customHeight="1" outlineLevel="3" x14ac:dyDescent="0.35">
      <c r="A547" s="35">
        <f t="shared" si="86"/>
        <v>531</v>
      </c>
      <c r="B547" s="35"/>
      <c r="C547" s="35"/>
      <c r="D547" s="35"/>
      <c r="E547" s="35" t="s">
        <v>4067</v>
      </c>
      <c r="F547" s="212" t="s">
        <v>4134</v>
      </c>
      <c r="G547" s="212"/>
      <c r="H547" s="35" t="str">
        <f>CONCATENATE("               ",F547)</f>
        <v xml:space="preserve">               Conduct System Test Plan Review Meeting</v>
      </c>
      <c r="I547" s="35"/>
      <c r="J547" s="35">
        <f>LEN(TRIM(I547))-LEN(SUBSTITUTE(TRIM(I547),",",""))+1</f>
        <v>1</v>
      </c>
      <c r="K547" s="40"/>
      <c r="L547" s="40"/>
      <c r="M547" s="40"/>
      <c r="N547" s="40">
        <v>0.8</v>
      </c>
      <c r="O547" s="40"/>
      <c r="P547" s="42"/>
      <c r="Q547" s="42"/>
      <c r="R547" s="42"/>
      <c r="S547" s="42" t="e">
        <f>#REF!*N547</f>
        <v>#REF!</v>
      </c>
      <c r="T547" s="44"/>
      <c r="U547" s="44"/>
      <c r="V547" s="44"/>
      <c r="W547" s="44" t="e">
        <f>S547*Sheet2!$C$4</f>
        <v>#REF!</v>
      </c>
      <c r="X547" s="35" t="e">
        <f>IF(ISBLANK(P547),IF(ISBLANK(Q547),IF(ISBLANK(R547),IF(ISBLANK(S547),"Error",S547),R547),Q547),P547)/6</f>
        <v>#REF!</v>
      </c>
      <c r="Y547" s="35" t="e">
        <f>ROUNDUP(X547,1)</f>
        <v>#REF!</v>
      </c>
      <c r="Z547" s="35"/>
      <c r="AA547" s="35">
        <f t="shared" si="84"/>
        <v>0</v>
      </c>
      <c r="AB547" s="35" t="e">
        <f>(WORKDAY(AA547,Y547))</f>
        <v>#REF!</v>
      </c>
      <c r="AC547" s="35"/>
    </row>
    <row r="548" spans="1:29" s="27" customFormat="1" ht="15" customHeight="1" outlineLevel="3" x14ac:dyDescent="0.35">
      <c r="A548" s="35">
        <f t="shared" si="86"/>
        <v>532</v>
      </c>
      <c r="B548" s="35"/>
      <c r="C548" s="35"/>
      <c r="D548" s="35"/>
      <c r="E548" s="35" t="s">
        <v>4068</v>
      </c>
      <c r="F548" s="212" t="s">
        <v>4148</v>
      </c>
      <c r="G548" s="212"/>
      <c r="H548" s="35"/>
      <c r="I548" s="35"/>
      <c r="J548" s="35"/>
      <c r="K548" s="40"/>
      <c r="L548" s="40"/>
      <c r="M548" s="40"/>
      <c r="N548" s="40">
        <v>0.2</v>
      </c>
      <c r="O548" s="40"/>
      <c r="P548" s="42"/>
      <c r="Q548" s="42"/>
      <c r="R548" s="42"/>
      <c r="S548" s="42" t="e">
        <f>#REF!*N548</f>
        <v>#REF!</v>
      </c>
      <c r="T548" s="44"/>
      <c r="U548" s="44"/>
      <c r="V548" s="44"/>
      <c r="W548" s="44" t="e">
        <f>S548*Sheet2!$C$4</f>
        <v>#REF!</v>
      </c>
      <c r="X548" s="35" t="e">
        <f>IF(ISBLANK(P548),IF(ISBLANK(Q548),IF(ISBLANK(R548),IF(ISBLANK(S548),"Error",S548),R548),Q548),P548)/6</f>
        <v>#REF!</v>
      </c>
      <c r="Y548" s="35" t="e">
        <f>ROUNDUP(X548,1)</f>
        <v>#REF!</v>
      </c>
      <c r="Z548" s="35"/>
      <c r="AA548" s="35">
        <f t="shared" si="84"/>
        <v>0</v>
      </c>
      <c r="AB548" s="35" t="e">
        <f>(WORKDAY(AA548,Y548))</f>
        <v>#REF!</v>
      </c>
      <c r="AC548" s="35"/>
    </row>
    <row r="549" spans="1:29" s="27" customFormat="1" ht="15" customHeight="1" outlineLevel="2" x14ac:dyDescent="0.35">
      <c r="A549" s="35">
        <f t="shared" si="86"/>
        <v>533</v>
      </c>
      <c r="B549" s="35"/>
      <c r="C549" s="35"/>
      <c r="D549" s="35" t="s">
        <v>4063</v>
      </c>
      <c r="E549" s="212" t="s">
        <v>4135</v>
      </c>
      <c r="F549" s="212"/>
      <c r="G549" s="212"/>
      <c r="H549" s="35" t="str">
        <f>CONCATENATE("          ",E549)</f>
        <v xml:space="preserve">          Analyze System Test Plan Peer Review</v>
      </c>
      <c r="I549" s="35"/>
      <c r="J549" s="35"/>
      <c r="K549" s="40"/>
      <c r="L549" s="40"/>
      <c r="M549" s="40">
        <v>0.45</v>
      </c>
      <c r="N549" s="40">
        <f>SUM(N550:N553)</f>
        <v>1</v>
      </c>
      <c r="O549" s="40"/>
      <c r="P549" s="42"/>
      <c r="Q549" s="42"/>
      <c r="R549" s="42" t="e">
        <f>#REF!*M549</f>
        <v>#REF!</v>
      </c>
      <c r="S549" s="42"/>
      <c r="T549" s="44"/>
      <c r="U549" s="44"/>
      <c r="V549" s="44" t="e">
        <f>R549*Sheet2!$C$4</f>
        <v>#REF!</v>
      </c>
      <c r="W549" s="44"/>
      <c r="X549" s="35"/>
      <c r="Y549" s="35"/>
      <c r="Z549" s="35">
        <v>9</v>
      </c>
      <c r="AA549" s="35">
        <f t="shared" si="84"/>
        <v>4</v>
      </c>
      <c r="AB549" s="35">
        <f>(WORKDAY(AA549,Y549))</f>
        <v>4</v>
      </c>
      <c r="AC549" s="35"/>
    </row>
    <row r="550" spans="1:29" s="27" customFormat="1" ht="15" customHeight="1" outlineLevel="3" x14ac:dyDescent="0.35">
      <c r="A550" s="35">
        <f t="shared" si="86"/>
        <v>534</v>
      </c>
      <c r="B550" s="35"/>
      <c r="C550" s="35"/>
      <c r="D550" s="35"/>
      <c r="E550" s="35" t="s">
        <v>4069</v>
      </c>
      <c r="F550" s="212" t="s">
        <v>4143</v>
      </c>
      <c r="G550" s="212"/>
      <c r="H550" s="35"/>
      <c r="I550" s="35"/>
      <c r="J550" s="35"/>
      <c r="K550" s="40"/>
      <c r="L550" s="40"/>
      <c r="M550" s="40"/>
      <c r="N550" s="40">
        <v>0.35</v>
      </c>
      <c r="O550" s="40"/>
      <c r="P550" s="42"/>
      <c r="Q550" s="42"/>
      <c r="R550" s="42"/>
      <c r="S550" s="42" t="e">
        <f>#REF!*N550</f>
        <v>#REF!</v>
      </c>
      <c r="T550" s="44"/>
      <c r="U550" s="44"/>
      <c r="V550" s="44"/>
      <c r="W550" s="44"/>
      <c r="X550" s="35" t="e">
        <f t="shared" ref="X550:X564" si="88">IF(ISBLANK(P550),IF(ISBLANK(Q550),IF(ISBLANK(R550),IF(ISBLANK(S550),"Error",S550),R550),Q550),P550)/6</f>
        <v>#REF!</v>
      </c>
      <c r="Y550" s="35" t="e">
        <f t="shared" ref="Y550:Y564" si="89">ROUNDUP(X550,1)</f>
        <v>#REF!</v>
      </c>
      <c r="Z550" s="35"/>
      <c r="AA550" s="35"/>
      <c r="AB550" s="35"/>
      <c r="AC550" s="35"/>
    </row>
    <row r="551" spans="1:29" s="27" customFormat="1" ht="15" customHeight="1" outlineLevel="3" x14ac:dyDescent="0.35">
      <c r="A551" s="35">
        <f t="shared" si="86"/>
        <v>535</v>
      </c>
      <c r="B551" s="35"/>
      <c r="C551" s="35"/>
      <c r="D551" s="35"/>
      <c r="E551" s="35" t="s">
        <v>4070</v>
      </c>
      <c r="F551" s="212" t="s">
        <v>4149</v>
      </c>
      <c r="G551" s="212"/>
      <c r="H551" s="35" t="str">
        <f>CONCATENATE("               ",F551)</f>
        <v xml:space="preserve">               System Test Plan Peer Review Follow Up</v>
      </c>
      <c r="I551" s="35" t="s">
        <v>1129</v>
      </c>
      <c r="J551" s="35">
        <f>LEN(TRIM(I551))-LEN(SUBSTITUTE(TRIM(I551),",",""))+1</f>
        <v>1</v>
      </c>
      <c r="K551" s="40"/>
      <c r="L551" s="40"/>
      <c r="M551" s="40"/>
      <c r="N551" s="40">
        <v>0.2</v>
      </c>
      <c r="O551" s="40"/>
      <c r="P551" s="42"/>
      <c r="Q551" s="42"/>
      <c r="R551" s="42"/>
      <c r="S551" s="42" t="e">
        <f>#REF!*N551</f>
        <v>#REF!</v>
      </c>
      <c r="T551" s="44"/>
      <c r="U551" s="44"/>
      <c r="V551" s="44"/>
      <c r="W551" s="44" t="e">
        <f>S551*Sheet2!$C$4</f>
        <v>#REF!</v>
      </c>
      <c r="X551" s="35" t="e">
        <f t="shared" si="88"/>
        <v>#REF!</v>
      </c>
      <c r="Y551" s="35" t="e">
        <f t="shared" si="89"/>
        <v>#REF!</v>
      </c>
      <c r="Z551" s="35"/>
      <c r="AA551" s="35">
        <f t="shared" ref="AA551:AA564" si="90">IF(ISBLANK(Z551),,WORKDAY(VLOOKUP(Z551,$A$2:$AB$876,26),0))</f>
        <v>0</v>
      </c>
      <c r="AB551" s="35" t="e">
        <f>(WORKDAY(AA551,Y551))</f>
        <v>#REF!</v>
      </c>
      <c r="AC551" s="35"/>
    </row>
    <row r="552" spans="1:29" s="27" customFormat="1" ht="15" customHeight="1" outlineLevel="3" x14ac:dyDescent="0.35">
      <c r="A552" s="35">
        <f t="shared" si="86"/>
        <v>536</v>
      </c>
      <c r="B552" s="35"/>
      <c r="C552" s="35"/>
      <c r="D552" s="35"/>
      <c r="E552" s="35" t="s">
        <v>4071</v>
      </c>
      <c r="F552" s="212" t="s">
        <v>4150</v>
      </c>
      <c r="G552" s="212"/>
      <c r="H552" s="35" t="str">
        <f>CONCATENATE("               ",F552)</f>
        <v xml:space="preserve">               Resolve Modifications from System Test Plan Peer Review</v>
      </c>
      <c r="I552" s="35" t="s">
        <v>1129</v>
      </c>
      <c r="J552" s="35">
        <f>LEN(TRIM(I552))-LEN(SUBSTITUTE(TRIM(I552),",",""))+1</f>
        <v>1</v>
      </c>
      <c r="K552" s="40"/>
      <c r="L552" s="40"/>
      <c r="M552" s="40"/>
      <c r="N552" s="40">
        <v>0.35</v>
      </c>
      <c r="O552" s="40"/>
      <c r="P552" s="42"/>
      <c r="Q552" s="42"/>
      <c r="R552" s="42"/>
      <c r="S552" s="42" t="e">
        <f>#REF!*N552</f>
        <v>#REF!</v>
      </c>
      <c r="T552" s="44"/>
      <c r="U552" s="44"/>
      <c r="V552" s="44"/>
      <c r="W552" s="44" t="e">
        <f>S552*Sheet2!$C$4</f>
        <v>#REF!</v>
      </c>
      <c r="X552" s="35" t="e">
        <f t="shared" si="88"/>
        <v>#REF!</v>
      </c>
      <c r="Y552" s="35" t="e">
        <f t="shared" si="89"/>
        <v>#REF!</v>
      </c>
      <c r="Z552" s="35">
        <v>12</v>
      </c>
      <c r="AA552" s="35">
        <f t="shared" si="90"/>
        <v>0</v>
      </c>
      <c r="AB552" s="35" t="e">
        <f>(WORKDAY(AA552,Y552))</f>
        <v>#REF!</v>
      </c>
      <c r="AC552" s="35"/>
    </row>
    <row r="553" spans="1:29" s="27" customFormat="1" ht="15" customHeight="1" outlineLevel="3" x14ac:dyDescent="0.35">
      <c r="A553" s="35">
        <f t="shared" si="86"/>
        <v>537</v>
      </c>
      <c r="B553" s="35"/>
      <c r="C553" s="35"/>
      <c r="D553" s="35"/>
      <c r="E553" s="35" t="s">
        <v>4072</v>
      </c>
      <c r="F553" s="212" t="s">
        <v>4145</v>
      </c>
      <c r="G553" s="212"/>
      <c r="H553" s="35" t="str">
        <f>CONCATENATE("               ",F553)</f>
        <v xml:space="preserve">               Document and Communicate System Test Plan Review Results</v>
      </c>
      <c r="I553" s="35" t="s">
        <v>1129</v>
      </c>
      <c r="J553" s="35">
        <f>LEN(TRIM(I553))-LEN(SUBSTITUTE(TRIM(I553),",",""))+1</f>
        <v>1</v>
      </c>
      <c r="K553" s="40"/>
      <c r="L553" s="40"/>
      <c r="M553" s="40"/>
      <c r="N553" s="40">
        <v>0.1</v>
      </c>
      <c r="O553" s="40"/>
      <c r="P553" s="42"/>
      <c r="Q553" s="42"/>
      <c r="R553" s="42"/>
      <c r="S553" s="42" t="e">
        <f>#REF!*N553</f>
        <v>#REF!</v>
      </c>
      <c r="T553" s="44"/>
      <c r="U553" s="44"/>
      <c r="V553" s="44"/>
      <c r="W553" s="44" t="e">
        <f>S553*Sheet2!$C$4</f>
        <v>#REF!</v>
      </c>
      <c r="X553" s="35" t="e">
        <f t="shared" si="88"/>
        <v>#REF!</v>
      </c>
      <c r="Y553" s="35" t="e">
        <f t="shared" si="89"/>
        <v>#REF!</v>
      </c>
      <c r="Z553" s="35">
        <v>13</v>
      </c>
      <c r="AA553" s="35">
        <f t="shared" si="90"/>
        <v>0</v>
      </c>
      <c r="AB553" s="35" t="e">
        <f>(WORKDAY(AA553,Y553))</f>
        <v>#REF!</v>
      </c>
      <c r="AC553" s="35"/>
    </row>
    <row r="554" spans="1:29" s="27" customFormat="1" ht="15" customHeight="1" outlineLevel="1" x14ac:dyDescent="0.35">
      <c r="A554" s="35">
        <f t="shared" si="86"/>
        <v>538</v>
      </c>
      <c r="B554" s="35"/>
      <c r="C554" s="35" t="s">
        <v>4152</v>
      </c>
      <c r="D554" s="212" t="s">
        <v>4136</v>
      </c>
      <c r="E554" s="212"/>
      <c r="F554" s="212"/>
      <c r="G554" s="212"/>
      <c r="H554" s="35"/>
      <c r="I554" s="35" t="s">
        <v>1157</v>
      </c>
      <c r="J554" s="35"/>
      <c r="K554" s="40"/>
      <c r="L554" s="40">
        <v>0.1</v>
      </c>
      <c r="M554" s="40">
        <f>SUM(M555:M560)</f>
        <v>1</v>
      </c>
      <c r="N554" s="40"/>
      <c r="O554" s="40"/>
      <c r="P554" s="42"/>
      <c r="Q554" s="42" t="e">
        <f>(#REF!*L554)</f>
        <v>#REF!</v>
      </c>
      <c r="R554" s="42"/>
      <c r="S554" s="42"/>
      <c r="T554" s="44"/>
      <c r="U554" s="44" t="e">
        <f>Q554*Sheet2!$C$4</f>
        <v>#REF!</v>
      </c>
      <c r="V554" s="44"/>
      <c r="W554" s="44"/>
      <c r="X554" s="35" t="e">
        <f t="shared" si="88"/>
        <v>#REF!</v>
      </c>
      <c r="Y554" s="35" t="e">
        <f t="shared" si="89"/>
        <v>#REF!</v>
      </c>
      <c r="Z554" s="35">
        <v>71</v>
      </c>
      <c r="AA554" s="35">
        <f t="shared" si="90"/>
        <v>0</v>
      </c>
      <c r="AB554" s="35" t="e">
        <f>(WORKDAY(AA554,Y554))</f>
        <v>#REF!</v>
      </c>
      <c r="AC554" s="35"/>
    </row>
    <row r="555" spans="1:29" s="27" customFormat="1" ht="15" customHeight="1" outlineLevel="2" x14ac:dyDescent="0.35">
      <c r="A555" s="35">
        <f t="shared" si="86"/>
        <v>539</v>
      </c>
      <c r="B555" s="35"/>
      <c r="C555" s="35"/>
      <c r="D555" s="35" t="s">
        <v>743</v>
      </c>
      <c r="E555" s="212" t="s">
        <v>4137</v>
      </c>
      <c r="F555" s="212"/>
      <c r="G555" s="212"/>
      <c r="H555" s="35" t="str">
        <f>CONCATENATE("          ",E555)</f>
        <v xml:space="preserve">          Perform System Test Plan Verification</v>
      </c>
      <c r="I555" s="35"/>
      <c r="J555" s="35"/>
      <c r="K555" s="40"/>
      <c r="L555" s="40"/>
      <c r="M555" s="40">
        <v>0.4</v>
      </c>
      <c r="N555" s="40">
        <f>SUM(N556:N559)</f>
        <v>1</v>
      </c>
      <c r="O555" s="40"/>
      <c r="P555" s="42"/>
      <c r="Q555" s="42"/>
      <c r="R555" s="42" t="e">
        <f>(#REF!*M555)</f>
        <v>#REF!</v>
      </c>
      <c r="S555" s="42"/>
      <c r="T555" s="44"/>
      <c r="U555" s="44"/>
      <c r="V555" s="44" t="e">
        <f>R555*Sheet2!$C$4</f>
        <v>#REF!</v>
      </c>
      <c r="W555" s="44"/>
      <c r="X555" s="35" t="e">
        <f t="shared" si="88"/>
        <v>#REF!</v>
      </c>
      <c r="Y555" s="35" t="e">
        <f t="shared" si="89"/>
        <v>#REF!</v>
      </c>
      <c r="Z555" s="35"/>
      <c r="AA555" s="35">
        <f t="shared" si="90"/>
        <v>0</v>
      </c>
      <c r="AB555" s="35" t="e">
        <f>(WORKDAY(AA555,Y555))</f>
        <v>#REF!</v>
      </c>
      <c r="AC555" s="35"/>
    </row>
    <row r="556" spans="1:29" s="27" customFormat="1" ht="15" customHeight="1" outlineLevel="3" x14ac:dyDescent="0.35">
      <c r="A556" s="35">
        <f t="shared" si="86"/>
        <v>540</v>
      </c>
      <c r="B556" s="35"/>
      <c r="C556" s="35"/>
      <c r="D556" s="35"/>
      <c r="E556" s="35" t="s">
        <v>4074</v>
      </c>
      <c r="F556" s="212" t="s">
        <v>4138</v>
      </c>
      <c r="G556" s="212"/>
      <c r="H556" s="35" t="str">
        <f>CONCATENATE("               ",F556)</f>
        <v xml:space="preserve">               Identify System Test Plan Reviewers</v>
      </c>
      <c r="I556" s="35" t="s">
        <v>1157</v>
      </c>
      <c r="J556" s="35">
        <f>LEN(TRIM(I556))-LEN(SUBSTITUTE(TRIM(I556),",",""))+1</f>
        <v>4</v>
      </c>
      <c r="K556" s="40"/>
      <c r="L556" s="40"/>
      <c r="M556" s="40"/>
      <c r="N556" s="40">
        <v>0.12</v>
      </c>
      <c r="O556" s="40"/>
      <c r="P556" s="42"/>
      <c r="Q556" s="42"/>
      <c r="R556" s="42"/>
      <c r="S556" s="42" t="e">
        <f>#REF!*N556</f>
        <v>#REF!</v>
      </c>
      <c r="T556" s="44"/>
      <c r="U556" s="44"/>
      <c r="V556" s="44"/>
      <c r="W556" s="44" t="e">
        <f>S556*Sheet2!$C$4</f>
        <v>#REF!</v>
      </c>
      <c r="X556" s="35" t="e">
        <f t="shared" si="88"/>
        <v>#REF!</v>
      </c>
      <c r="Y556" s="35" t="e">
        <f t="shared" si="89"/>
        <v>#REF!</v>
      </c>
      <c r="Z556" s="35"/>
      <c r="AA556" s="35">
        <f t="shared" si="90"/>
        <v>0</v>
      </c>
      <c r="AB556" s="35" t="e">
        <f>WORKDAY(AA556,Y556)</f>
        <v>#REF!</v>
      </c>
      <c r="AC556" s="35"/>
    </row>
    <row r="557" spans="1:29" s="27" customFormat="1" ht="15" customHeight="1" outlineLevel="3" x14ac:dyDescent="0.35">
      <c r="A557" s="35">
        <f t="shared" si="86"/>
        <v>541</v>
      </c>
      <c r="B557" s="35"/>
      <c r="C557" s="35"/>
      <c r="D557" s="35"/>
      <c r="E557" s="35" t="s">
        <v>4075</v>
      </c>
      <c r="F557" s="212" t="s">
        <v>4139</v>
      </c>
      <c r="G557" s="212"/>
      <c r="H557" s="35" t="str">
        <f>CONCATENATE("               ",F557)</f>
        <v xml:space="preserve">               Schedule Review and Approve System Test Plan Review</v>
      </c>
      <c r="I557" s="35" t="s">
        <v>1157</v>
      </c>
      <c r="J557" s="35">
        <f>LEN(TRIM(I557))-LEN(SUBSTITUTE(TRIM(I557),",",""))+1</f>
        <v>4</v>
      </c>
      <c r="K557" s="40"/>
      <c r="L557" s="40"/>
      <c r="M557" s="40"/>
      <c r="N557" s="40">
        <v>0.02</v>
      </c>
      <c r="O557" s="40"/>
      <c r="P557" s="42"/>
      <c r="Q557" s="42"/>
      <c r="R557" s="42"/>
      <c r="S557" s="42" t="e">
        <f>#REF!*N557</f>
        <v>#REF!</v>
      </c>
      <c r="T557" s="44"/>
      <c r="U557" s="44"/>
      <c r="V557" s="44"/>
      <c r="W557" s="44" t="e">
        <f>S557*Sheet2!$C$4</f>
        <v>#REF!</v>
      </c>
      <c r="X557" s="35" t="e">
        <f t="shared" si="88"/>
        <v>#REF!</v>
      </c>
      <c r="Y557" s="35" t="e">
        <f t="shared" si="89"/>
        <v>#REF!</v>
      </c>
      <c r="Z557" s="35">
        <v>17</v>
      </c>
      <c r="AA557" s="35">
        <f t="shared" si="90"/>
        <v>0</v>
      </c>
      <c r="AB557" s="35" t="e">
        <f t="shared" ref="AB557:AB564" si="91">WORKDAY(AA557,X557)</f>
        <v>#REF!</v>
      </c>
      <c r="AC557" s="35"/>
    </row>
    <row r="558" spans="1:29" s="27" customFormat="1" ht="15" customHeight="1" outlineLevel="3" x14ac:dyDescent="0.35">
      <c r="A558" s="35">
        <f t="shared" si="86"/>
        <v>542</v>
      </c>
      <c r="B558" s="35"/>
      <c r="C558" s="35"/>
      <c r="D558" s="35"/>
      <c r="E558" s="35" t="s">
        <v>4076</v>
      </c>
      <c r="F558" s="212" t="s">
        <v>4140</v>
      </c>
      <c r="G558" s="212"/>
      <c r="H558" s="35" t="str">
        <f>CONCATENATE("               ",F558)</f>
        <v xml:space="preserve">               Conduct Review and Approve System Test Plan Plan Meeting</v>
      </c>
      <c r="I558" s="35" t="s">
        <v>1157</v>
      </c>
      <c r="J558" s="35">
        <f>LEN(TRIM(I558))-LEN(SUBSTITUTE(TRIM(I558),",",""))+1</f>
        <v>4</v>
      </c>
      <c r="K558" s="40"/>
      <c r="L558" s="40"/>
      <c r="M558" s="40"/>
      <c r="N558" s="40">
        <v>0.38</v>
      </c>
      <c r="O558" s="40"/>
      <c r="P558" s="42"/>
      <c r="Q558" s="42"/>
      <c r="R558" s="42"/>
      <c r="S558" s="42" t="e">
        <f>#REF!*N558</f>
        <v>#REF!</v>
      </c>
      <c r="T558" s="44"/>
      <c r="U558" s="44"/>
      <c r="V558" s="44"/>
      <c r="W558" s="44" t="e">
        <f>S558*Sheet2!$C$4</f>
        <v>#REF!</v>
      </c>
      <c r="X558" s="35" t="e">
        <f t="shared" si="88"/>
        <v>#REF!</v>
      </c>
      <c r="Y558" s="35" t="e">
        <f t="shared" si="89"/>
        <v>#REF!</v>
      </c>
      <c r="Z558" s="35">
        <v>18</v>
      </c>
      <c r="AA558" s="35">
        <f t="shared" si="90"/>
        <v>0</v>
      </c>
      <c r="AB558" s="35" t="e">
        <f t="shared" si="91"/>
        <v>#REF!</v>
      </c>
      <c r="AC558" s="35"/>
    </row>
    <row r="559" spans="1:29" s="27" customFormat="1" ht="15" customHeight="1" outlineLevel="3" x14ac:dyDescent="0.35">
      <c r="A559" s="35">
        <f t="shared" si="86"/>
        <v>543</v>
      </c>
      <c r="B559" s="35"/>
      <c r="C559" s="35"/>
      <c r="D559" s="35"/>
      <c r="E559" s="35" t="s">
        <v>4077</v>
      </c>
      <c r="F559" s="212" t="s">
        <v>4141</v>
      </c>
      <c r="G559" s="212"/>
      <c r="H559" s="35" t="str">
        <f>CONCATENATE("               ",F559)</f>
        <v xml:space="preserve">               Review and Log System Test Plan Feedback</v>
      </c>
      <c r="I559" s="35" t="s">
        <v>1157</v>
      </c>
      <c r="J559" s="35">
        <f>LEN(TRIM(I559))-LEN(SUBSTITUTE(TRIM(I559),",",""))+1</f>
        <v>4</v>
      </c>
      <c r="K559" s="40"/>
      <c r="L559" s="40"/>
      <c r="M559" s="40"/>
      <c r="N559" s="40">
        <v>0.48</v>
      </c>
      <c r="O559" s="40"/>
      <c r="P559" s="42"/>
      <c r="Q559" s="42"/>
      <c r="R559" s="42"/>
      <c r="S559" s="42" t="e">
        <f>#REF!*N559</f>
        <v>#REF!</v>
      </c>
      <c r="T559" s="44"/>
      <c r="U559" s="44"/>
      <c r="V559" s="44"/>
      <c r="W559" s="44" t="e">
        <f>S559*Sheet2!$C$4</f>
        <v>#REF!</v>
      </c>
      <c r="X559" s="35" t="e">
        <f t="shared" si="88"/>
        <v>#REF!</v>
      </c>
      <c r="Y559" s="35" t="e">
        <f t="shared" si="89"/>
        <v>#REF!</v>
      </c>
      <c r="Z559" s="35">
        <v>19</v>
      </c>
      <c r="AA559" s="35">
        <f t="shared" si="90"/>
        <v>12</v>
      </c>
      <c r="AB559" s="35" t="e">
        <f t="shared" si="91"/>
        <v>#REF!</v>
      </c>
      <c r="AC559" s="35"/>
    </row>
    <row r="560" spans="1:29" s="27" customFormat="1" ht="15" customHeight="1" outlineLevel="2" x14ac:dyDescent="0.35">
      <c r="A560" s="35">
        <f t="shared" si="86"/>
        <v>544</v>
      </c>
      <c r="B560" s="35"/>
      <c r="C560" s="35"/>
      <c r="D560" s="35" t="s">
        <v>4073</v>
      </c>
      <c r="E560" s="212" t="s">
        <v>4142</v>
      </c>
      <c r="F560" s="212"/>
      <c r="G560" s="212"/>
      <c r="H560" s="35" t="str">
        <f>CONCATENATE("          ",E560)</f>
        <v xml:space="preserve">          Analyze System Test Plan Verification Results</v>
      </c>
      <c r="I560" s="35"/>
      <c r="J560" s="35"/>
      <c r="K560" s="40"/>
      <c r="L560" s="40"/>
      <c r="M560" s="40">
        <v>0.6</v>
      </c>
      <c r="N560" s="40">
        <f>SUM(N561:N564)</f>
        <v>1</v>
      </c>
      <c r="O560" s="40"/>
      <c r="P560" s="42"/>
      <c r="Q560" s="42"/>
      <c r="R560" s="42" t="e">
        <f>(#REF!*M560)</f>
        <v>#REF!</v>
      </c>
      <c r="S560" s="42"/>
      <c r="T560" s="44"/>
      <c r="U560" s="44"/>
      <c r="V560" s="44" t="e">
        <f>R560*Sheet2!$C$4</f>
        <v>#REF!</v>
      </c>
      <c r="W560" s="44"/>
      <c r="X560" s="35" t="e">
        <f t="shared" si="88"/>
        <v>#REF!</v>
      </c>
      <c r="Y560" s="35" t="e">
        <f t="shared" si="89"/>
        <v>#REF!</v>
      </c>
      <c r="Z560" s="35">
        <v>15</v>
      </c>
      <c r="AA560" s="35">
        <f t="shared" si="90"/>
        <v>0</v>
      </c>
      <c r="AB560" s="35" t="e">
        <f t="shared" si="91"/>
        <v>#REF!</v>
      </c>
      <c r="AC560" s="35"/>
    </row>
    <row r="561" spans="1:29" s="27" customFormat="1" ht="15" customHeight="1" outlineLevel="3" x14ac:dyDescent="0.35">
      <c r="A561" s="35">
        <f t="shared" si="86"/>
        <v>545</v>
      </c>
      <c r="B561" s="35"/>
      <c r="C561" s="35"/>
      <c r="D561" s="35"/>
      <c r="E561" s="35" t="s">
        <v>4078</v>
      </c>
      <c r="F561" s="212" t="s">
        <v>4143</v>
      </c>
      <c r="G561" s="212"/>
      <c r="H561" s="35" t="str">
        <f>CONCATENATE("               ",F561)</f>
        <v xml:space="preserve">               Resolve System Test Plan Feedback</v>
      </c>
      <c r="I561" s="35"/>
      <c r="J561" s="35">
        <f>LEN(TRIM(I561))-LEN(SUBSTITUTE(TRIM(I561),",",""))+1</f>
        <v>1</v>
      </c>
      <c r="K561" s="40"/>
      <c r="L561" s="40"/>
      <c r="M561" s="40"/>
      <c r="N561" s="40">
        <v>0.5</v>
      </c>
      <c r="O561" s="40"/>
      <c r="P561" s="42"/>
      <c r="Q561" s="42"/>
      <c r="R561" s="42"/>
      <c r="S561" s="42" t="e">
        <f>#REF!*N561</f>
        <v>#REF!</v>
      </c>
      <c r="T561" s="44"/>
      <c r="U561" s="44"/>
      <c r="V561" s="44"/>
      <c r="W561" s="44" t="e">
        <f>S561*Sheet2!$C$4</f>
        <v>#REF!</v>
      </c>
      <c r="X561" s="35" t="e">
        <f t="shared" si="88"/>
        <v>#REF!</v>
      </c>
      <c r="Y561" s="35" t="e">
        <f t="shared" si="89"/>
        <v>#REF!</v>
      </c>
      <c r="Z561" s="35"/>
      <c r="AA561" s="35">
        <f t="shared" si="90"/>
        <v>0</v>
      </c>
      <c r="AB561" s="35" t="e">
        <f t="shared" si="91"/>
        <v>#REF!</v>
      </c>
      <c r="AC561" s="35"/>
    </row>
    <row r="562" spans="1:29" s="27" customFormat="1" ht="15" customHeight="1" outlineLevel="3" x14ac:dyDescent="0.35">
      <c r="A562" s="35">
        <f t="shared" si="86"/>
        <v>546</v>
      </c>
      <c r="B562" s="35"/>
      <c r="C562" s="35"/>
      <c r="D562" s="35"/>
      <c r="E562" s="35" t="s">
        <v>4079</v>
      </c>
      <c r="F562" s="212" t="s">
        <v>4144</v>
      </c>
      <c r="G562" s="212"/>
      <c r="H562" s="35" t="str">
        <f>CONCATENATE("               ",F562)</f>
        <v xml:space="preserve">               Verify Closure of System Test Plan Feedback</v>
      </c>
      <c r="I562" s="35"/>
      <c r="J562" s="35">
        <f>LEN(TRIM(I562))-LEN(SUBSTITUTE(TRIM(I562),",",""))+1</f>
        <v>1</v>
      </c>
      <c r="K562" s="40"/>
      <c r="L562" s="40"/>
      <c r="M562" s="40"/>
      <c r="N562" s="40">
        <v>0.3</v>
      </c>
      <c r="O562" s="40"/>
      <c r="P562" s="42"/>
      <c r="Q562" s="42"/>
      <c r="R562" s="42"/>
      <c r="S562" s="42" t="e">
        <f>#REF!*N562</f>
        <v>#REF!</v>
      </c>
      <c r="T562" s="44"/>
      <c r="U562" s="44"/>
      <c r="V562" s="44"/>
      <c r="W562" s="44" t="e">
        <f>S562*Sheet2!$C$4</f>
        <v>#REF!</v>
      </c>
      <c r="X562" s="35" t="e">
        <f t="shared" si="88"/>
        <v>#REF!</v>
      </c>
      <c r="Y562" s="35" t="e">
        <f t="shared" si="89"/>
        <v>#REF!</v>
      </c>
      <c r="Z562" s="35">
        <v>22</v>
      </c>
      <c r="AA562" s="35">
        <f t="shared" si="90"/>
        <v>0</v>
      </c>
      <c r="AB562" s="35" t="e">
        <f t="shared" si="91"/>
        <v>#REF!</v>
      </c>
      <c r="AC562" s="35"/>
    </row>
    <row r="563" spans="1:29" s="27" customFormat="1" ht="15" customHeight="1" outlineLevel="3" x14ac:dyDescent="0.35">
      <c r="A563" s="35">
        <f t="shared" si="86"/>
        <v>547</v>
      </c>
      <c r="B563" s="35"/>
      <c r="C563" s="35"/>
      <c r="D563" s="35"/>
      <c r="E563" s="35" t="s">
        <v>4080</v>
      </c>
      <c r="F563" s="212" t="s">
        <v>4145</v>
      </c>
      <c r="G563" s="212"/>
      <c r="H563" s="35" t="str">
        <f>CONCATENATE("               ",F563)</f>
        <v xml:space="preserve">               Document and Communicate System Test Plan Review Results</v>
      </c>
      <c r="I563" s="35"/>
      <c r="J563" s="35">
        <f>LEN(TRIM(I563))-LEN(SUBSTITUTE(TRIM(I563),",",""))+1</f>
        <v>1</v>
      </c>
      <c r="K563" s="40"/>
      <c r="L563" s="40"/>
      <c r="M563" s="40"/>
      <c r="N563" s="40">
        <v>0.1</v>
      </c>
      <c r="O563" s="40"/>
      <c r="P563" s="42"/>
      <c r="Q563" s="42"/>
      <c r="R563" s="42"/>
      <c r="S563" s="42" t="e">
        <f>#REF!*N563</f>
        <v>#REF!</v>
      </c>
      <c r="T563" s="44"/>
      <c r="U563" s="44"/>
      <c r="V563" s="44"/>
      <c r="W563" s="44" t="e">
        <f>S563*Sheet2!$C$4</f>
        <v>#REF!</v>
      </c>
      <c r="X563" s="35" t="e">
        <f t="shared" si="88"/>
        <v>#REF!</v>
      </c>
      <c r="Y563" s="35" t="e">
        <f t="shared" si="89"/>
        <v>#REF!</v>
      </c>
      <c r="Z563" s="35">
        <v>23</v>
      </c>
      <c r="AA563" s="35">
        <f t="shared" si="90"/>
        <v>0</v>
      </c>
      <c r="AB563" s="35" t="e">
        <f t="shared" si="91"/>
        <v>#REF!</v>
      </c>
      <c r="AC563" s="35"/>
    </row>
    <row r="564" spans="1:29" s="27" customFormat="1" ht="15" customHeight="1" outlineLevel="3" x14ac:dyDescent="0.35">
      <c r="A564" s="35">
        <f t="shared" si="86"/>
        <v>548</v>
      </c>
      <c r="B564" s="35"/>
      <c r="C564" s="35"/>
      <c r="D564" s="35"/>
      <c r="E564" s="35" t="s">
        <v>4081</v>
      </c>
      <c r="F564" s="212" t="s">
        <v>4146</v>
      </c>
      <c r="G564" s="212"/>
      <c r="H564" s="35" t="str">
        <f>CONCATENATE("               ",F564)</f>
        <v xml:space="preserve">               Obtain Approval and System Test Plan</v>
      </c>
      <c r="I564" s="35"/>
      <c r="J564" s="35">
        <f>LEN(TRIM(I564))-LEN(SUBSTITUTE(TRIM(I564),",",""))+1</f>
        <v>1</v>
      </c>
      <c r="K564" s="40"/>
      <c r="L564" s="40"/>
      <c r="M564" s="40"/>
      <c r="N564" s="40">
        <v>0.1</v>
      </c>
      <c r="O564" s="40"/>
      <c r="P564" s="42"/>
      <c r="Q564" s="42"/>
      <c r="R564" s="42"/>
      <c r="S564" s="42" t="e">
        <f>#REF!*N564</f>
        <v>#REF!</v>
      </c>
      <c r="T564" s="44"/>
      <c r="U564" s="44"/>
      <c r="V564" s="44"/>
      <c r="W564" s="44" t="e">
        <f>S564*Sheet2!$C$4</f>
        <v>#REF!</v>
      </c>
      <c r="X564" s="35" t="e">
        <f t="shared" si="88"/>
        <v>#REF!</v>
      </c>
      <c r="Y564" s="35" t="e">
        <f t="shared" si="89"/>
        <v>#REF!</v>
      </c>
      <c r="Z564" s="35">
        <v>24</v>
      </c>
      <c r="AA564" s="35">
        <f t="shared" si="90"/>
        <v>17</v>
      </c>
      <c r="AB564" s="35" t="e">
        <f t="shared" si="91"/>
        <v>#REF!</v>
      </c>
      <c r="AC564" s="35"/>
    </row>
    <row r="565" spans="1:29" s="27" customFormat="1" ht="15" customHeight="1" outlineLevel="1" x14ac:dyDescent="0.35">
      <c r="A565" s="35">
        <f t="shared" si="86"/>
        <v>549</v>
      </c>
      <c r="B565" s="35"/>
      <c r="C565" s="35" t="s">
        <v>4153</v>
      </c>
      <c r="D565" s="212" t="s">
        <v>3503</v>
      </c>
      <c r="E565" s="212"/>
      <c r="F565" s="212"/>
      <c r="G565" s="212"/>
      <c r="H565" s="35"/>
      <c r="I565" s="35"/>
      <c r="J565" s="35"/>
      <c r="K565" s="40"/>
      <c r="L565" s="40"/>
      <c r="M565" s="40"/>
      <c r="N565" s="40"/>
      <c r="O565" s="40"/>
      <c r="P565" s="42"/>
      <c r="Q565" s="42"/>
      <c r="R565" s="42"/>
      <c r="S565" s="42"/>
      <c r="T565" s="44"/>
      <c r="U565" s="44"/>
      <c r="V565" s="44"/>
      <c r="W565" s="44"/>
      <c r="X565" s="35"/>
      <c r="Y565" s="35"/>
      <c r="Z565" s="35"/>
      <c r="AA565" s="35"/>
      <c r="AB565" s="35"/>
      <c r="AC565" s="35"/>
    </row>
    <row r="566" spans="1:29" s="27" customFormat="1" ht="15" customHeight="1" outlineLevel="1" x14ac:dyDescent="0.35">
      <c r="A566" s="35">
        <f t="shared" si="86"/>
        <v>550</v>
      </c>
      <c r="B566" s="35"/>
      <c r="C566" s="35" t="s">
        <v>4151</v>
      </c>
      <c r="D566" s="212" t="s">
        <v>4154</v>
      </c>
      <c r="E566" s="212"/>
      <c r="F566" s="212"/>
      <c r="G566" s="212"/>
      <c r="H566" s="35"/>
      <c r="I566" s="35"/>
      <c r="J566" s="35"/>
      <c r="K566" s="40"/>
      <c r="L566" s="40">
        <v>5.4899999999999997E-2</v>
      </c>
      <c r="M566" s="40">
        <f>SUM(M567:M578)</f>
        <v>1</v>
      </c>
      <c r="N566" s="40"/>
      <c r="O566" s="40"/>
      <c r="P566" s="42"/>
      <c r="Q566" s="42" t="e">
        <f>(#REF!*L566)</f>
        <v>#REF!</v>
      </c>
      <c r="R566" s="42"/>
      <c r="S566" s="42"/>
      <c r="T566" s="44"/>
      <c r="U566" s="44" t="e">
        <f>Q566*Sheet2!$C$4</f>
        <v>#REF!</v>
      </c>
      <c r="V566" s="44"/>
      <c r="W566" s="44"/>
      <c r="X566" s="35" t="e">
        <f>IF(ISBLANK(P566),IF(ISBLANK(Q566),IF(ISBLANK(R566),IF(ISBLANK(S566),"Error",S566),R566),Q566),P566)/6</f>
        <v>#REF!</v>
      </c>
      <c r="Y566" s="35" t="e">
        <f>ROUNDUP(X566,1)</f>
        <v>#REF!</v>
      </c>
      <c r="Z566" s="35">
        <v>69</v>
      </c>
      <c r="AA566" s="35">
        <f t="shared" ref="AA566:AA574" si="92">IF(ISBLANK(Z566),,WORKDAY(VLOOKUP(Z566,$A$2:$AB$876,26),0))</f>
        <v>0</v>
      </c>
      <c r="AB566" s="35" t="e">
        <f>(WORKDAY(AA566,Y566))</f>
        <v>#REF!</v>
      </c>
      <c r="AC566" s="35"/>
    </row>
    <row r="567" spans="1:29" s="27" customFormat="1" ht="15" customHeight="1" outlineLevel="2" x14ac:dyDescent="0.35">
      <c r="A567" s="35">
        <f t="shared" si="86"/>
        <v>551</v>
      </c>
      <c r="B567" s="35"/>
      <c r="C567" s="35"/>
      <c r="D567" s="35" t="s">
        <v>4061</v>
      </c>
      <c r="E567" s="212" t="s">
        <v>4200</v>
      </c>
      <c r="F567" s="212"/>
      <c r="G567" s="212"/>
      <c r="H567" s="35" t="str">
        <f>CONCATENATE("          ",E567)</f>
        <v xml:space="preserve">          Prepare for System Test Cases Peer Review</v>
      </c>
      <c r="I567" s="35"/>
      <c r="J567" s="35"/>
      <c r="K567" s="40"/>
      <c r="L567" s="40"/>
      <c r="M567" s="40">
        <v>0.35</v>
      </c>
      <c r="N567" s="40">
        <f>SUM(N568:N570)</f>
        <v>1</v>
      </c>
      <c r="O567" s="40"/>
      <c r="P567" s="42"/>
      <c r="Q567" s="42"/>
      <c r="R567" s="42" t="e">
        <f>#REF!*M567</f>
        <v>#REF!</v>
      </c>
      <c r="S567" s="42"/>
      <c r="T567" s="44"/>
      <c r="U567" s="44"/>
      <c r="V567" s="44" t="e">
        <f>#REF!*Sheet2!$C$4</f>
        <v>#REF!</v>
      </c>
      <c r="W567" s="44"/>
      <c r="X567" s="35"/>
      <c r="Y567" s="35"/>
      <c r="Z567" s="35"/>
      <c r="AA567" s="35">
        <f t="shared" si="92"/>
        <v>0</v>
      </c>
      <c r="AB567" s="35">
        <f>(WORKDAY(AA567,Y567))</f>
        <v>0</v>
      </c>
      <c r="AC567" s="35"/>
    </row>
    <row r="568" spans="1:29" s="27" customFormat="1" ht="15" customHeight="1" outlineLevel="3" x14ac:dyDescent="0.35">
      <c r="A568" s="35">
        <f t="shared" si="86"/>
        <v>552</v>
      </c>
      <c r="B568" s="35"/>
      <c r="C568" s="35"/>
      <c r="D568" s="35"/>
      <c r="E568" s="35" t="s">
        <v>4064</v>
      </c>
      <c r="F568" s="212" t="s">
        <v>4155</v>
      </c>
      <c r="G568" s="212"/>
      <c r="H568" s="35"/>
      <c r="I568" s="35"/>
      <c r="J568" s="35"/>
      <c r="K568" s="40"/>
      <c r="L568" s="40"/>
      <c r="M568" s="40"/>
      <c r="N568" s="40">
        <v>0.1</v>
      </c>
      <c r="O568" s="40"/>
      <c r="P568" s="42"/>
      <c r="Q568" s="42"/>
      <c r="R568" s="42"/>
      <c r="S568" s="42" t="e">
        <f>#REF!*N568</f>
        <v>#REF!</v>
      </c>
      <c r="T568" s="44"/>
      <c r="U568" s="44"/>
      <c r="V568" s="44"/>
      <c r="W568" s="44"/>
      <c r="X568" s="35" t="e">
        <f>IF(ISBLANK(P568),IF(ISBLANK(Q568),IF(ISBLANK(R568),IF(ISBLANK(S568),"Error",S568),R568),Q568),P568)/6</f>
        <v>#REF!</v>
      </c>
      <c r="Y568" s="35" t="e">
        <f>ROUNDUP(X568,1)</f>
        <v>#REF!</v>
      </c>
      <c r="Z568" s="35"/>
      <c r="AA568" s="35">
        <f t="shared" si="92"/>
        <v>0</v>
      </c>
      <c r="AB568" s="35"/>
      <c r="AC568" s="35"/>
    </row>
    <row r="569" spans="1:29" s="27" customFormat="1" ht="15" customHeight="1" outlineLevel="3" x14ac:dyDescent="0.35">
      <c r="A569" s="35">
        <f t="shared" si="86"/>
        <v>553</v>
      </c>
      <c r="B569" s="35"/>
      <c r="C569" s="35"/>
      <c r="D569" s="35"/>
      <c r="E569" s="35" t="s">
        <v>4065</v>
      </c>
      <c r="F569" s="212" t="s">
        <v>4156</v>
      </c>
      <c r="G569" s="212"/>
      <c r="H569" s="35" t="str">
        <f>CONCATENATE("               ",F569)</f>
        <v xml:space="preserve">               Check Draft System Test Cases</v>
      </c>
      <c r="I569" s="35" t="s">
        <v>1129</v>
      </c>
      <c r="J569" s="35">
        <f>LEN(TRIM(I569))-LEN(SUBSTITUTE(TRIM(I569),",",""))+1</f>
        <v>1</v>
      </c>
      <c r="K569" s="40"/>
      <c r="L569" s="40"/>
      <c r="M569" s="40"/>
      <c r="N569" s="40">
        <v>0.8</v>
      </c>
      <c r="O569" s="40"/>
      <c r="P569" s="42"/>
      <c r="Q569" s="42"/>
      <c r="R569" s="42"/>
      <c r="S569" s="42" t="e">
        <f>#REF!*N569</f>
        <v>#REF!</v>
      </c>
      <c r="T569" s="44"/>
      <c r="U569" s="44"/>
      <c r="V569" s="44"/>
      <c r="W569" s="44" t="e">
        <f>#REF!*Sheet2!$C$4</f>
        <v>#REF!</v>
      </c>
      <c r="X569" s="35" t="e">
        <f>IF(ISBLANK(P569),IF(ISBLANK(Q569),IF(ISBLANK(R569),IF(ISBLANK(S569),"Error",S569),R569),Q569),P569)/6</f>
        <v>#REF!</v>
      </c>
      <c r="Y569" s="35" t="e">
        <f>ROUNDUP(X569,1)</f>
        <v>#REF!</v>
      </c>
      <c r="Z569" s="35"/>
      <c r="AA569" s="35">
        <f t="shared" si="92"/>
        <v>0</v>
      </c>
      <c r="AB569" s="35" t="e">
        <f>(WORKDAY(AA569,Y569))</f>
        <v>#REF!</v>
      </c>
      <c r="AC569" s="35"/>
    </row>
    <row r="570" spans="1:29" s="27" customFormat="1" ht="15" customHeight="1" outlineLevel="3" x14ac:dyDescent="0.35">
      <c r="A570" s="35">
        <f t="shared" si="86"/>
        <v>554</v>
      </c>
      <c r="B570" s="35"/>
      <c r="C570" s="35"/>
      <c r="D570" s="35"/>
      <c r="E570" s="35" t="s">
        <v>4066</v>
      </c>
      <c r="F570" s="212" t="s">
        <v>4157</v>
      </c>
      <c r="G570" s="212"/>
      <c r="H570" s="35" t="str">
        <f>CONCATENATE("               ",F570)</f>
        <v xml:space="preserve">               Schedule System Test Cases Peer Review Meeting</v>
      </c>
      <c r="I570" s="35"/>
      <c r="J570" s="35">
        <f>LEN(TRIM(I570))-LEN(SUBSTITUTE(TRIM(I570),",",""))+1</f>
        <v>1</v>
      </c>
      <c r="K570" s="40"/>
      <c r="L570" s="40"/>
      <c r="M570" s="40"/>
      <c r="N570" s="40">
        <v>0.1</v>
      </c>
      <c r="O570" s="40"/>
      <c r="P570" s="42"/>
      <c r="Q570" s="42"/>
      <c r="R570" s="42"/>
      <c r="S570" s="42" t="e">
        <f>#REF!*N570</f>
        <v>#REF!</v>
      </c>
      <c r="T570" s="44"/>
      <c r="U570" s="44"/>
      <c r="V570" s="44"/>
      <c r="W570" s="44"/>
      <c r="X570" s="35" t="e">
        <f>IF(ISBLANK(P570),IF(ISBLANK(Q570),IF(ISBLANK(R570),IF(ISBLANK(S570),"Error",S570),R570),Q570),P570)/6</f>
        <v>#REF!</v>
      </c>
      <c r="Y570" s="35" t="e">
        <f>ROUNDUP(X570,1)</f>
        <v>#REF!</v>
      </c>
      <c r="Z570" s="35"/>
      <c r="AA570" s="35">
        <f t="shared" si="92"/>
        <v>0</v>
      </c>
      <c r="AB570" s="35"/>
      <c r="AC570" s="35"/>
    </row>
    <row r="571" spans="1:29" s="27" customFormat="1" ht="15" customHeight="1" outlineLevel="2" x14ac:dyDescent="0.35">
      <c r="A571" s="35">
        <f t="shared" si="86"/>
        <v>555</v>
      </c>
      <c r="B571" s="35"/>
      <c r="C571" s="35"/>
      <c r="D571" s="35" t="s">
        <v>4062</v>
      </c>
      <c r="E571" s="212" t="s">
        <v>4158</v>
      </c>
      <c r="F571" s="212"/>
      <c r="G571" s="212"/>
      <c r="H571" s="35" t="str">
        <f>CONCATENATE("          ",E571)</f>
        <v xml:space="preserve">          Conduct System Test Cases Peer Review</v>
      </c>
      <c r="I571" s="35"/>
      <c r="J571" s="35"/>
      <c r="K571" s="40"/>
      <c r="L571" s="40"/>
      <c r="M571" s="40">
        <v>0.2</v>
      </c>
      <c r="N571" s="40">
        <f>SUM(N572:N573)</f>
        <v>1</v>
      </c>
      <c r="O571" s="40"/>
      <c r="P571" s="42"/>
      <c r="Q571" s="42"/>
      <c r="R571" s="42" t="e">
        <f>#REF!*M571</f>
        <v>#REF!</v>
      </c>
      <c r="S571" s="42"/>
      <c r="T571" s="44"/>
      <c r="U571" s="44"/>
      <c r="V571" s="44" t="e">
        <f>R571*Sheet2!$C$4</f>
        <v>#REF!</v>
      </c>
      <c r="W571" s="44"/>
      <c r="X571" s="35"/>
      <c r="Y571" s="35"/>
      <c r="Z571" s="35">
        <v>4</v>
      </c>
      <c r="AA571" s="35">
        <f t="shared" si="92"/>
        <v>0</v>
      </c>
      <c r="AB571" s="35">
        <f>(WORKDAY(AA571,Y571))</f>
        <v>0</v>
      </c>
      <c r="AC571" s="35"/>
    </row>
    <row r="572" spans="1:29" s="27" customFormat="1" ht="15" customHeight="1" outlineLevel="3" x14ac:dyDescent="0.35">
      <c r="A572" s="35">
        <f t="shared" si="86"/>
        <v>556</v>
      </c>
      <c r="B572" s="35"/>
      <c r="C572" s="35"/>
      <c r="D572" s="35"/>
      <c r="E572" s="35" t="s">
        <v>4067</v>
      </c>
      <c r="F572" s="212" t="s">
        <v>4160</v>
      </c>
      <c r="G572" s="212"/>
      <c r="H572" s="35" t="str">
        <f>CONCATENATE("               ",F572)</f>
        <v xml:space="preserve">               Conduct System Test Cases Review Meeting</v>
      </c>
      <c r="I572" s="35"/>
      <c r="J572" s="35">
        <f>LEN(TRIM(I572))-LEN(SUBSTITUTE(TRIM(I572),",",""))+1</f>
        <v>1</v>
      </c>
      <c r="K572" s="40"/>
      <c r="L572" s="40"/>
      <c r="M572" s="40"/>
      <c r="N572" s="40">
        <v>0.8</v>
      </c>
      <c r="O572" s="40"/>
      <c r="P572" s="42"/>
      <c r="Q572" s="42"/>
      <c r="R572" s="42"/>
      <c r="S572" s="42" t="e">
        <f>#REF!*N572</f>
        <v>#REF!</v>
      </c>
      <c r="T572" s="44"/>
      <c r="U572" s="44"/>
      <c r="V572" s="44"/>
      <c r="W572" s="44" t="e">
        <f>S572*Sheet2!$C$4</f>
        <v>#REF!</v>
      </c>
      <c r="X572" s="35" t="e">
        <f>IF(ISBLANK(P572),IF(ISBLANK(Q572),IF(ISBLANK(R572),IF(ISBLANK(S572),"Error",S572),R572),Q572),P572)/6</f>
        <v>#REF!</v>
      </c>
      <c r="Y572" s="35" t="e">
        <f>ROUNDUP(X572,1)</f>
        <v>#REF!</v>
      </c>
      <c r="Z572" s="35"/>
      <c r="AA572" s="35">
        <f t="shared" si="92"/>
        <v>0</v>
      </c>
      <c r="AB572" s="35" t="e">
        <f>(WORKDAY(AA572,Y572))</f>
        <v>#REF!</v>
      </c>
      <c r="AC572" s="35"/>
    </row>
    <row r="573" spans="1:29" s="27" customFormat="1" ht="15" customHeight="1" outlineLevel="3" x14ac:dyDescent="0.35">
      <c r="A573" s="35">
        <f t="shared" si="86"/>
        <v>557</v>
      </c>
      <c r="B573" s="35"/>
      <c r="C573" s="35"/>
      <c r="D573" s="35"/>
      <c r="E573" s="35" t="s">
        <v>4068</v>
      </c>
      <c r="F573" s="212" t="s">
        <v>4159</v>
      </c>
      <c r="G573" s="212"/>
      <c r="H573" s="35"/>
      <c r="I573" s="35"/>
      <c r="J573" s="35"/>
      <c r="K573" s="40"/>
      <c r="L573" s="40"/>
      <c r="M573" s="40"/>
      <c r="N573" s="40">
        <v>0.2</v>
      </c>
      <c r="O573" s="40"/>
      <c r="P573" s="42"/>
      <c r="Q573" s="42"/>
      <c r="R573" s="42"/>
      <c r="S573" s="42" t="e">
        <f>#REF!*N573</f>
        <v>#REF!</v>
      </c>
      <c r="T573" s="44"/>
      <c r="U573" s="44"/>
      <c r="V573" s="44"/>
      <c r="W573" s="44" t="e">
        <f>S573*Sheet2!$C$4</f>
        <v>#REF!</v>
      </c>
      <c r="X573" s="35" t="e">
        <f>IF(ISBLANK(P573),IF(ISBLANK(Q573),IF(ISBLANK(R573),IF(ISBLANK(S573),"Error",S573),R573),Q573),P573)/6</f>
        <v>#REF!</v>
      </c>
      <c r="Y573" s="35" t="e">
        <f>ROUNDUP(X573,1)</f>
        <v>#REF!</v>
      </c>
      <c r="Z573" s="35"/>
      <c r="AA573" s="35">
        <f t="shared" si="92"/>
        <v>0</v>
      </c>
      <c r="AB573" s="35" t="e">
        <f>(WORKDAY(AA573,Y573))</f>
        <v>#REF!</v>
      </c>
      <c r="AC573" s="35"/>
    </row>
    <row r="574" spans="1:29" s="27" customFormat="1" ht="15" customHeight="1" outlineLevel="2" x14ac:dyDescent="0.35">
      <c r="A574" s="35">
        <f t="shared" si="86"/>
        <v>558</v>
      </c>
      <c r="B574" s="35"/>
      <c r="C574" s="35"/>
      <c r="D574" s="35" t="s">
        <v>4063</v>
      </c>
      <c r="E574" s="212" t="s">
        <v>4161</v>
      </c>
      <c r="F574" s="212"/>
      <c r="G574" s="212"/>
      <c r="H574" s="35" t="str">
        <f>CONCATENATE("          ",E574)</f>
        <v xml:space="preserve">          Analyze System Test Cases Peer Review</v>
      </c>
      <c r="I574" s="35"/>
      <c r="J574" s="35"/>
      <c r="K574" s="40"/>
      <c r="L574" s="40"/>
      <c r="M574" s="40">
        <v>0.45</v>
      </c>
      <c r="N574" s="40">
        <f>SUM(N575:N578)</f>
        <v>1</v>
      </c>
      <c r="O574" s="40"/>
      <c r="P574" s="42"/>
      <c r="Q574" s="42"/>
      <c r="R574" s="42" t="e">
        <f>#REF!*M574</f>
        <v>#REF!</v>
      </c>
      <c r="S574" s="42"/>
      <c r="T574" s="44"/>
      <c r="U574" s="44"/>
      <c r="V574" s="44" t="e">
        <f>R574*Sheet2!$C$4</f>
        <v>#REF!</v>
      </c>
      <c r="W574" s="44"/>
      <c r="X574" s="35"/>
      <c r="Y574" s="35"/>
      <c r="Z574" s="35">
        <v>9</v>
      </c>
      <c r="AA574" s="35">
        <f t="shared" si="92"/>
        <v>4</v>
      </c>
      <c r="AB574" s="35">
        <f>(WORKDAY(AA574,Y574))</f>
        <v>4</v>
      </c>
      <c r="AC574" s="35"/>
    </row>
    <row r="575" spans="1:29" s="27" customFormat="1" ht="15" customHeight="1" outlineLevel="3" x14ac:dyDescent="0.35">
      <c r="A575" s="35">
        <f t="shared" si="86"/>
        <v>559</v>
      </c>
      <c r="B575" s="35"/>
      <c r="C575" s="35"/>
      <c r="D575" s="35"/>
      <c r="E575" s="35" t="s">
        <v>4069</v>
      </c>
      <c r="F575" s="212" t="s">
        <v>4162</v>
      </c>
      <c r="G575" s="212"/>
      <c r="H575" s="35"/>
      <c r="I575" s="35"/>
      <c r="J575" s="35"/>
      <c r="K575" s="40"/>
      <c r="L575" s="40"/>
      <c r="M575" s="40"/>
      <c r="N575" s="40">
        <v>0.35</v>
      </c>
      <c r="O575" s="40"/>
      <c r="P575" s="42"/>
      <c r="Q575" s="42"/>
      <c r="R575" s="42"/>
      <c r="S575" s="42" t="e">
        <f>#REF!*N575</f>
        <v>#REF!</v>
      </c>
      <c r="T575" s="44"/>
      <c r="U575" s="44"/>
      <c r="V575" s="44"/>
      <c r="W575" s="44"/>
      <c r="X575" s="35" t="e">
        <f t="shared" ref="X575:X601" si="93">IF(ISBLANK(P575),IF(ISBLANK(Q575),IF(ISBLANK(R575),IF(ISBLANK(S575),"Error",S575),R575),Q575),P575)/6</f>
        <v>#REF!</v>
      </c>
      <c r="Y575" s="35" t="e">
        <f t="shared" ref="Y575:Y589" si="94">ROUNDUP(X575,1)</f>
        <v>#REF!</v>
      </c>
      <c r="Z575" s="35"/>
      <c r="AA575" s="35"/>
      <c r="AB575" s="35"/>
      <c r="AC575" s="35"/>
    </row>
    <row r="576" spans="1:29" s="27" customFormat="1" ht="15" customHeight="1" outlineLevel="3" x14ac:dyDescent="0.35">
      <c r="A576" s="35">
        <f t="shared" si="86"/>
        <v>560</v>
      </c>
      <c r="B576" s="35"/>
      <c r="C576" s="35"/>
      <c r="D576" s="35"/>
      <c r="E576" s="35" t="s">
        <v>4070</v>
      </c>
      <c r="F576" s="212" t="s">
        <v>4163</v>
      </c>
      <c r="G576" s="212"/>
      <c r="H576" s="35" t="str">
        <f>CONCATENATE("               ",F576)</f>
        <v xml:space="preserve">               System Test Cases Peer Review Follow Up</v>
      </c>
      <c r="I576" s="35" t="s">
        <v>1129</v>
      </c>
      <c r="J576" s="35">
        <f>LEN(TRIM(I576))-LEN(SUBSTITUTE(TRIM(I576),",",""))+1</f>
        <v>1</v>
      </c>
      <c r="K576" s="40"/>
      <c r="L576" s="40"/>
      <c r="M576" s="40"/>
      <c r="N576" s="40">
        <v>0.2</v>
      </c>
      <c r="O576" s="40"/>
      <c r="P576" s="42"/>
      <c r="Q576" s="42"/>
      <c r="R576" s="42"/>
      <c r="S576" s="42" t="e">
        <f>#REF!*N576</f>
        <v>#REF!</v>
      </c>
      <c r="T576" s="44"/>
      <c r="U576" s="44"/>
      <c r="V576" s="44"/>
      <c r="W576" s="44" t="e">
        <f>S576*Sheet2!$C$4</f>
        <v>#REF!</v>
      </c>
      <c r="X576" s="35" t="e">
        <f t="shared" si="93"/>
        <v>#REF!</v>
      </c>
      <c r="Y576" s="35" t="e">
        <f t="shared" si="94"/>
        <v>#REF!</v>
      </c>
      <c r="Z576" s="35"/>
      <c r="AA576" s="35">
        <f t="shared" ref="AA576:AA609" si="95">IF(ISBLANK(Z576),,WORKDAY(VLOOKUP(Z576,$A$2:$AB$876,26),0))</f>
        <v>0</v>
      </c>
      <c r="AB576" s="35" t="e">
        <f>(WORKDAY(AA576,Y576))</f>
        <v>#REF!</v>
      </c>
      <c r="AC576" s="35"/>
    </row>
    <row r="577" spans="1:29" s="27" customFormat="1" ht="15" customHeight="1" outlineLevel="3" x14ac:dyDescent="0.35">
      <c r="A577" s="35">
        <f t="shared" si="86"/>
        <v>561</v>
      </c>
      <c r="B577" s="35"/>
      <c r="C577" s="35"/>
      <c r="D577" s="35"/>
      <c r="E577" s="35" t="s">
        <v>4071</v>
      </c>
      <c r="F577" s="212" t="s">
        <v>4164</v>
      </c>
      <c r="G577" s="212"/>
      <c r="H577" s="35" t="str">
        <f>CONCATENATE("               ",F577)</f>
        <v xml:space="preserve">               Resolve Modifications from System Test Cases Peer Review</v>
      </c>
      <c r="I577" s="35" t="s">
        <v>1129</v>
      </c>
      <c r="J577" s="35">
        <f>LEN(TRIM(I577))-LEN(SUBSTITUTE(TRIM(I577),",",""))+1</f>
        <v>1</v>
      </c>
      <c r="K577" s="40"/>
      <c r="L577" s="40"/>
      <c r="M577" s="40"/>
      <c r="N577" s="40">
        <v>0.35</v>
      </c>
      <c r="O577" s="40"/>
      <c r="P577" s="42"/>
      <c r="Q577" s="42"/>
      <c r="R577" s="42"/>
      <c r="S577" s="42" t="e">
        <f>#REF!*N577</f>
        <v>#REF!</v>
      </c>
      <c r="T577" s="44"/>
      <c r="U577" s="44"/>
      <c r="V577" s="44"/>
      <c r="W577" s="44" t="e">
        <f>S577*Sheet2!$C$4</f>
        <v>#REF!</v>
      </c>
      <c r="X577" s="35" t="e">
        <f t="shared" si="93"/>
        <v>#REF!</v>
      </c>
      <c r="Y577" s="35" t="e">
        <f t="shared" si="94"/>
        <v>#REF!</v>
      </c>
      <c r="Z577" s="35">
        <v>12</v>
      </c>
      <c r="AA577" s="35">
        <f t="shared" si="95"/>
        <v>0</v>
      </c>
      <c r="AB577" s="35" t="e">
        <f>(WORKDAY(AA577,Y577))</f>
        <v>#REF!</v>
      </c>
      <c r="AC577" s="35"/>
    </row>
    <row r="578" spans="1:29" s="27" customFormat="1" ht="15" customHeight="1" outlineLevel="3" x14ac:dyDescent="0.35">
      <c r="A578" s="35">
        <f t="shared" si="86"/>
        <v>562</v>
      </c>
      <c r="B578" s="35"/>
      <c r="C578" s="35"/>
      <c r="D578" s="35"/>
      <c r="E578" s="35" t="s">
        <v>4072</v>
      </c>
      <c r="F578" s="212" t="s">
        <v>4165</v>
      </c>
      <c r="G578" s="212"/>
      <c r="H578" s="35" t="str">
        <f>CONCATENATE("               ",F578)</f>
        <v xml:space="preserve">               Document and Communicate System Test Cases Review Results</v>
      </c>
      <c r="I578" s="35" t="s">
        <v>1129</v>
      </c>
      <c r="J578" s="35">
        <f>LEN(TRIM(I578))-LEN(SUBSTITUTE(TRIM(I578),",",""))+1</f>
        <v>1</v>
      </c>
      <c r="K578" s="40"/>
      <c r="L578" s="40"/>
      <c r="M578" s="40"/>
      <c r="N578" s="40">
        <v>0.1</v>
      </c>
      <c r="O578" s="40"/>
      <c r="P578" s="42"/>
      <c r="Q578" s="42"/>
      <c r="R578" s="42"/>
      <c r="S578" s="42" t="e">
        <f>#REF!*N578</f>
        <v>#REF!</v>
      </c>
      <c r="T578" s="44"/>
      <c r="U578" s="44"/>
      <c r="V578" s="44"/>
      <c r="W578" s="44" t="e">
        <f>S578*Sheet2!$C$4</f>
        <v>#REF!</v>
      </c>
      <c r="X578" s="35" t="e">
        <f t="shared" si="93"/>
        <v>#REF!</v>
      </c>
      <c r="Y578" s="35" t="e">
        <f t="shared" si="94"/>
        <v>#REF!</v>
      </c>
      <c r="Z578" s="35">
        <v>13</v>
      </c>
      <c r="AA578" s="35">
        <f t="shared" si="95"/>
        <v>0</v>
      </c>
      <c r="AB578" s="35" t="e">
        <f>(WORKDAY(AA578,Y578))</f>
        <v>#REF!</v>
      </c>
      <c r="AC578" s="35"/>
    </row>
    <row r="579" spans="1:29" s="27" customFormat="1" ht="15" customHeight="1" outlineLevel="1" x14ac:dyDescent="0.35">
      <c r="A579" s="35">
        <f t="shared" si="86"/>
        <v>563</v>
      </c>
      <c r="B579" s="35"/>
      <c r="C579" s="35" t="s">
        <v>4152</v>
      </c>
      <c r="D579" s="212" t="s">
        <v>4166</v>
      </c>
      <c r="E579" s="212"/>
      <c r="F579" s="212"/>
      <c r="G579" s="212"/>
      <c r="H579" s="35"/>
      <c r="I579" s="35" t="s">
        <v>1157</v>
      </c>
      <c r="J579" s="35"/>
      <c r="K579" s="40"/>
      <c r="L579" s="40">
        <v>0.1</v>
      </c>
      <c r="M579" s="40">
        <f>SUM(M580:M585)</f>
        <v>1</v>
      </c>
      <c r="N579" s="40"/>
      <c r="O579" s="40"/>
      <c r="P579" s="42"/>
      <c r="Q579" s="42" t="e">
        <f>(#REF!*L579)</f>
        <v>#REF!</v>
      </c>
      <c r="R579" s="42"/>
      <c r="S579" s="42"/>
      <c r="T579" s="44"/>
      <c r="U579" s="44" t="e">
        <f>Q579*Sheet2!$C$4</f>
        <v>#REF!</v>
      </c>
      <c r="V579" s="44"/>
      <c r="W579" s="44"/>
      <c r="X579" s="35" t="e">
        <f t="shared" si="93"/>
        <v>#REF!</v>
      </c>
      <c r="Y579" s="35" t="e">
        <f t="shared" si="94"/>
        <v>#REF!</v>
      </c>
      <c r="Z579" s="35">
        <v>71</v>
      </c>
      <c r="AA579" s="35">
        <f t="shared" si="95"/>
        <v>0</v>
      </c>
      <c r="AB579" s="35" t="e">
        <f>(WORKDAY(AA579,Y579))</f>
        <v>#REF!</v>
      </c>
      <c r="AC579" s="35"/>
    </row>
    <row r="580" spans="1:29" s="27" customFormat="1" ht="15" customHeight="1" outlineLevel="2" x14ac:dyDescent="0.35">
      <c r="A580" s="35">
        <f t="shared" si="86"/>
        <v>564</v>
      </c>
      <c r="B580" s="35"/>
      <c r="C580" s="35"/>
      <c r="D580" s="35" t="s">
        <v>743</v>
      </c>
      <c r="E580" s="212" t="s">
        <v>4167</v>
      </c>
      <c r="F580" s="212"/>
      <c r="G580" s="212"/>
      <c r="H580" s="35" t="str">
        <f>CONCATENATE("          ",E580)</f>
        <v xml:space="preserve">          Perform System Test Cases Verification</v>
      </c>
      <c r="I580" s="35"/>
      <c r="J580" s="35"/>
      <c r="K580" s="40"/>
      <c r="L580" s="40"/>
      <c r="M580" s="40">
        <v>0.4</v>
      </c>
      <c r="N580" s="40">
        <f>SUM(N581:N584)</f>
        <v>1</v>
      </c>
      <c r="O580" s="40"/>
      <c r="P580" s="42"/>
      <c r="Q580" s="42"/>
      <c r="R580" s="42" t="e">
        <f>(#REF!*M580)</f>
        <v>#REF!</v>
      </c>
      <c r="S580" s="42"/>
      <c r="T580" s="44"/>
      <c r="U580" s="44"/>
      <c r="V580" s="44" t="e">
        <f>R580*Sheet2!$C$4</f>
        <v>#REF!</v>
      </c>
      <c r="W580" s="44"/>
      <c r="X580" s="35" t="e">
        <f t="shared" si="93"/>
        <v>#REF!</v>
      </c>
      <c r="Y580" s="35" t="e">
        <f t="shared" si="94"/>
        <v>#REF!</v>
      </c>
      <c r="Z580" s="35"/>
      <c r="AA580" s="35">
        <f t="shared" si="95"/>
        <v>0</v>
      </c>
      <c r="AB580" s="35" t="e">
        <f>(WORKDAY(AA580,Y580))</f>
        <v>#REF!</v>
      </c>
      <c r="AC580" s="35"/>
    </row>
    <row r="581" spans="1:29" s="27" customFormat="1" ht="15" customHeight="1" outlineLevel="3" x14ac:dyDescent="0.35">
      <c r="A581" s="35">
        <f t="shared" si="86"/>
        <v>565</v>
      </c>
      <c r="B581" s="35"/>
      <c r="C581" s="35"/>
      <c r="D581" s="35"/>
      <c r="E581" s="35" t="s">
        <v>4074</v>
      </c>
      <c r="F581" s="212" t="s">
        <v>4168</v>
      </c>
      <c r="G581" s="212"/>
      <c r="H581" s="35" t="str">
        <f>CONCATENATE("               ",F581)</f>
        <v xml:space="preserve">               Identify System Test Cases Reviewers</v>
      </c>
      <c r="I581" s="35" t="s">
        <v>1157</v>
      </c>
      <c r="J581" s="35">
        <f>LEN(TRIM(I581))-LEN(SUBSTITUTE(TRIM(I581),",",""))+1</f>
        <v>4</v>
      </c>
      <c r="K581" s="40"/>
      <c r="L581" s="40"/>
      <c r="M581" s="40"/>
      <c r="N581" s="40">
        <v>0.12</v>
      </c>
      <c r="O581" s="40"/>
      <c r="P581" s="42"/>
      <c r="Q581" s="42"/>
      <c r="R581" s="42"/>
      <c r="S581" s="42" t="e">
        <f>#REF!*N581</f>
        <v>#REF!</v>
      </c>
      <c r="T581" s="44"/>
      <c r="U581" s="44"/>
      <c r="V581" s="44"/>
      <c r="W581" s="44" t="e">
        <f>S581*Sheet2!$C$4</f>
        <v>#REF!</v>
      </c>
      <c r="X581" s="35" t="e">
        <f t="shared" si="93"/>
        <v>#REF!</v>
      </c>
      <c r="Y581" s="35" t="e">
        <f t="shared" si="94"/>
        <v>#REF!</v>
      </c>
      <c r="Z581" s="35"/>
      <c r="AA581" s="35">
        <f t="shared" si="95"/>
        <v>0</v>
      </c>
      <c r="AB581" s="35" t="e">
        <f>WORKDAY(AA581,Y581)</f>
        <v>#REF!</v>
      </c>
      <c r="AC581" s="35"/>
    </row>
    <row r="582" spans="1:29" s="27" customFormat="1" ht="15" customHeight="1" outlineLevel="3" x14ac:dyDescent="0.35">
      <c r="A582" s="35">
        <f t="shared" si="86"/>
        <v>566</v>
      </c>
      <c r="B582" s="35"/>
      <c r="C582" s="35"/>
      <c r="D582" s="35"/>
      <c r="E582" s="35" t="s">
        <v>4075</v>
      </c>
      <c r="F582" s="212" t="s">
        <v>4169</v>
      </c>
      <c r="G582" s="212"/>
      <c r="H582" s="35" t="str">
        <f>CONCATENATE("               ",F582)</f>
        <v xml:space="preserve">               Schedule Review and Approve System Test Cases Review</v>
      </c>
      <c r="I582" s="35" t="s">
        <v>1157</v>
      </c>
      <c r="J582" s="35">
        <f>LEN(TRIM(I582))-LEN(SUBSTITUTE(TRIM(I582),",",""))+1</f>
        <v>4</v>
      </c>
      <c r="K582" s="40"/>
      <c r="L582" s="40"/>
      <c r="M582" s="40"/>
      <c r="N582" s="40">
        <v>0.02</v>
      </c>
      <c r="O582" s="40"/>
      <c r="P582" s="42"/>
      <c r="Q582" s="42"/>
      <c r="R582" s="42"/>
      <c r="S582" s="42" t="e">
        <f>#REF!*N582</f>
        <v>#REF!</v>
      </c>
      <c r="T582" s="44"/>
      <c r="U582" s="44"/>
      <c r="V582" s="44"/>
      <c r="W582" s="44" t="e">
        <f>S582*Sheet2!$C$4</f>
        <v>#REF!</v>
      </c>
      <c r="X582" s="35" t="e">
        <f t="shared" si="93"/>
        <v>#REF!</v>
      </c>
      <c r="Y582" s="35" t="e">
        <f t="shared" si="94"/>
        <v>#REF!</v>
      </c>
      <c r="Z582" s="35">
        <v>17</v>
      </c>
      <c r="AA582" s="35">
        <f t="shared" si="95"/>
        <v>0</v>
      </c>
      <c r="AB582" s="35" t="e">
        <f t="shared" ref="AB582:AB589" si="96">WORKDAY(AA582,X582)</f>
        <v>#REF!</v>
      </c>
      <c r="AC582" s="35"/>
    </row>
    <row r="583" spans="1:29" s="27" customFormat="1" ht="15" customHeight="1" outlineLevel="3" x14ac:dyDescent="0.35">
      <c r="A583" s="35">
        <f t="shared" si="86"/>
        <v>567</v>
      </c>
      <c r="B583" s="35"/>
      <c r="C583" s="35"/>
      <c r="D583" s="35"/>
      <c r="E583" s="35" t="s">
        <v>4076</v>
      </c>
      <c r="F583" s="212" t="s">
        <v>4170</v>
      </c>
      <c r="G583" s="212"/>
      <c r="H583" s="35" t="str">
        <f>CONCATENATE("               ",F583)</f>
        <v xml:space="preserve">               Conduct Review and Approve System Test Cases Meeting</v>
      </c>
      <c r="I583" s="35" t="s">
        <v>1157</v>
      </c>
      <c r="J583" s="35">
        <f>LEN(TRIM(I583))-LEN(SUBSTITUTE(TRIM(I583),",",""))+1</f>
        <v>4</v>
      </c>
      <c r="K583" s="40"/>
      <c r="L583" s="40"/>
      <c r="M583" s="40"/>
      <c r="N583" s="40">
        <v>0.38</v>
      </c>
      <c r="O583" s="40"/>
      <c r="P583" s="42"/>
      <c r="Q583" s="42"/>
      <c r="R583" s="42"/>
      <c r="S583" s="42" t="e">
        <f>#REF!*N583</f>
        <v>#REF!</v>
      </c>
      <c r="T583" s="44"/>
      <c r="U583" s="44"/>
      <c r="V583" s="44"/>
      <c r="W583" s="44" t="e">
        <f>S583*Sheet2!$C$4</f>
        <v>#REF!</v>
      </c>
      <c r="X583" s="35" t="e">
        <f t="shared" si="93"/>
        <v>#REF!</v>
      </c>
      <c r="Y583" s="35" t="e">
        <f t="shared" si="94"/>
        <v>#REF!</v>
      </c>
      <c r="Z583" s="35">
        <v>18</v>
      </c>
      <c r="AA583" s="35">
        <f t="shared" si="95"/>
        <v>0</v>
      </c>
      <c r="AB583" s="35" t="e">
        <f t="shared" si="96"/>
        <v>#REF!</v>
      </c>
      <c r="AC583" s="35"/>
    </row>
    <row r="584" spans="1:29" s="27" customFormat="1" ht="15" customHeight="1" outlineLevel="3" x14ac:dyDescent="0.35">
      <c r="A584" s="35">
        <f t="shared" si="86"/>
        <v>568</v>
      </c>
      <c r="B584" s="35"/>
      <c r="C584" s="35"/>
      <c r="D584" s="35"/>
      <c r="E584" s="35" t="s">
        <v>4077</v>
      </c>
      <c r="F584" s="212" t="s">
        <v>4171</v>
      </c>
      <c r="G584" s="212"/>
      <c r="H584" s="35" t="str">
        <f>CONCATENATE("               ",F584)</f>
        <v xml:space="preserve">               Review and Log System Test Cases Feedback</v>
      </c>
      <c r="I584" s="35" t="s">
        <v>1157</v>
      </c>
      <c r="J584" s="35">
        <f>LEN(TRIM(I584))-LEN(SUBSTITUTE(TRIM(I584),",",""))+1</f>
        <v>4</v>
      </c>
      <c r="K584" s="40"/>
      <c r="L584" s="40"/>
      <c r="M584" s="40"/>
      <c r="N584" s="40">
        <v>0.48</v>
      </c>
      <c r="O584" s="40"/>
      <c r="P584" s="42"/>
      <c r="Q584" s="42"/>
      <c r="R584" s="42"/>
      <c r="S584" s="42" t="e">
        <f>#REF!*N584</f>
        <v>#REF!</v>
      </c>
      <c r="T584" s="44"/>
      <c r="U584" s="44"/>
      <c r="V584" s="44"/>
      <c r="W584" s="44" t="e">
        <f>S584*Sheet2!$C$4</f>
        <v>#REF!</v>
      </c>
      <c r="X584" s="35" t="e">
        <f t="shared" si="93"/>
        <v>#REF!</v>
      </c>
      <c r="Y584" s="35" t="e">
        <f t="shared" si="94"/>
        <v>#REF!</v>
      </c>
      <c r="Z584" s="35">
        <v>19</v>
      </c>
      <c r="AA584" s="35">
        <f t="shared" si="95"/>
        <v>12</v>
      </c>
      <c r="AB584" s="35" t="e">
        <f t="shared" si="96"/>
        <v>#REF!</v>
      </c>
      <c r="AC584" s="35"/>
    </row>
    <row r="585" spans="1:29" s="27" customFormat="1" ht="15" customHeight="1" outlineLevel="2" x14ac:dyDescent="0.35">
      <c r="A585" s="35">
        <f t="shared" si="86"/>
        <v>569</v>
      </c>
      <c r="B585" s="35"/>
      <c r="C585" s="35"/>
      <c r="D585" s="35" t="s">
        <v>4073</v>
      </c>
      <c r="E585" s="212" t="s">
        <v>4172</v>
      </c>
      <c r="F585" s="212"/>
      <c r="G585" s="212"/>
      <c r="H585" s="35" t="str">
        <f>CONCATENATE("          ",E585)</f>
        <v xml:space="preserve">          Analyze System Test Cases Verification Results</v>
      </c>
      <c r="I585" s="35"/>
      <c r="J585" s="35"/>
      <c r="K585" s="40"/>
      <c r="L585" s="40"/>
      <c r="M585" s="40">
        <v>0.6</v>
      </c>
      <c r="N585" s="40">
        <f>SUM(N586:N589)</f>
        <v>1</v>
      </c>
      <c r="O585" s="40"/>
      <c r="P585" s="42"/>
      <c r="Q585" s="42"/>
      <c r="R585" s="42" t="e">
        <f>(#REF!*M585)</f>
        <v>#REF!</v>
      </c>
      <c r="S585" s="42"/>
      <c r="T585" s="44"/>
      <c r="U585" s="44"/>
      <c r="V585" s="44" t="e">
        <f>R585*Sheet2!$C$4</f>
        <v>#REF!</v>
      </c>
      <c r="W585" s="44"/>
      <c r="X585" s="35" t="e">
        <f t="shared" si="93"/>
        <v>#REF!</v>
      </c>
      <c r="Y585" s="35" t="e">
        <f t="shared" si="94"/>
        <v>#REF!</v>
      </c>
      <c r="Z585" s="35">
        <v>15</v>
      </c>
      <c r="AA585" s="35">
        <f t="shared" si="95"/>
        <v>0</v>
      </c>
      <c r="AB585" s="35" t="e">
        <f t="shared" si="96"/>
        <v>#REF!</v>
      </c>
      <c r="AC585" s="35"/>
    </row>
    <row r="586" spans="1:29" s="27" customFormat="1" ht="15" customHeight="1" outlineLevel="3" x14ac:dyDescent="0.35">
      <c r="A586" s="35">
        <f t="shared" si="86"/>
        <v>570</v>
      </c>
      <c r="B586" s="35"/>
      <c r="C586" s="35"/>
      <c r="D586" s="35"/>
      <c r="E586" s="35" t="s">
        <v>4078</v>
      </c>
      <c r="F586" s="212" t="s">
        <v>4162</v>
      </c>
      <c r="G586" s="212"/>
      <c r="H586" s="35" t="str">
        <f>CONCATENATE("               ",F586)</f>
        <v xml:space="preserve">               Resolve System Test Cases Feedback</v>
      </c>
      <c r="I586" s="35"/>
      <c r="J586" s="35">
        <f>LEN(TRIM(I586))-LEN(SUBSTITUTE(TRIM(I586),",",""))+1</f>
        <v>1</v>
      </c>
      <c r="K586" s="40"/>
      <c r="L586" s="40"/>
      <c r="M586" s="40"/>
      <c r="N586" s="40">
        <v>0.5</v>
      </c>
      <c r="O586" s="40"/>
      <c r="P586" s="42"/>
      <c r="Q586" s="42"/>
      <c r="R586" s="42"/>
      <c r="S586" s="42" t="e">
        <f>#REF!*N586</f>
        <v>#REF!</v>
      </c>
      <c r="T586" s="44"/>
      <c r="U586" s="44"/>
      <c r="V586" s="44"/>
      <c r="W586" s="44" t="e">
        <f>S586*Sheet2!$C$4</f>
        <v>#REF!</v>
      </c>
      <c r="X586" s="35" t="e">
        <f t="shared" si="93"/>
        <v>#REF!</v>
      </c>
      <c r="Y586" s="35" t="e">
        <f t="shared" si="94"/>
        <v>#REF!</v>
      </c>
      <c r="Z586" s="35"/>
      <c r="AA586" s="35">
        <f t="shared" si="95"/>
        <v>0</v>
      </c>
      <c r="AB586" s="35" t="e">
        <f t="shared" si="96"/>
        <v>#REF!</v>
      </c>
      <c r="AC586" s="35"/>
    </row>
    <row r="587" spans="1:29" s="27" customFormat="1" ht="15" customHeight="1" outlineLevel="3" x14ac:dyDescent="0.35">
      <c r="A587" s="35">
        <f t="shared" si="86"/>
        <v>571</v>
      </c>
      <c r="B587" s="35"/>
      <c r="C587" s="35"/>
      <c r="D587" s="35"/>
      <c r="E587" s="35" t="s">
        <v>4079</v>
      </c>
      <c r="F587" s="212" t="s">
        <v>4173</v>
      </c>
      <c r="G587" s="212"/>
      <c r="H587" s="35" t="str">
        <f>CONCATENATE("               ",F587)</f>
        <v xml:space="preserve">               Verify Closure of System Test Cases Feedback</v>
      </c>
      <c r="I587" s="35"/>
      <c r="J587" s="35">
        <f>LEN(TRIM(I587))-LEN(SUBSTITUTE(TRIM(I587),",",""))+1</f>
        <v>1</v>
      </c>
      <c r="K587" s="40"/>
      <c r="L587" s="40"/>
      <c r="M587" s="40"/>
      <c r="N587" s="40">
        <v>0.3</v>
      </c>
      <c r="O587" s="40"/>
      <c r="P587" s="42"/>
      <c r="Q587" s="42"/>
      <c r="R587" s="42"/>
      <c r="S587" s="42" t="e">
        <f>#REF!*N587</f>
        <v>#REF!</v>
      </c>
      <c r="T587" s="44"/>
      <c r="U587" s="44"/>
      <c r="V587" s="44"/>
      <c r="W587" s="44" t="e">
        <f>S587*Sheet2!$C$4</f>
        <v>#REF!</v>
      </c>
      <c r="X587" s="35" t="e">
        <f t="shared" si="93"/>
        <v>#REF!</v>
      </c>
      <c r="Y587" s="35" t="e">
        <f t="shared" si="94"/>
        <v>#REF!</v>
      </c>
      <c r="Z587" s="35">
        <v>22</v>
      </c>
      <c r="AA587" s="35">
        <f t="shared" si="95"/>
        <v>0</v>
      </c>
      <c r="AB587" s="35" t="e">
        <f t="shared" si="96"/>
        <v>#REF!</v>
      </c>
      <c r="AC587" s="35"/>
    </row>
    <row r="588" spans="1:29" s="27" customFormat="1" ht="15" customHeight="1" outlineLevel="3" x14ac:dyDescent="0.35">
      <c r="A588" s="35">
        <f t="shared" si="86"/>
        <v>572</v>
      </c>
      <c r="B588" s="35"/>
      <c r="C588" s="35"/>
      <c r="D588" s="35"/>
      <c r="E588" s="35" t="s">
        <v>4080</v>
      </c>
      <c r="F588" s="212" t="s">
        <v>4165</v>
      </c>
      <c r="G588" s="212"/>
      <c r="H588" s="35" t="str">
        <f>CONCATENATE("               ",F588)</f>
        <v xml:space="preserve">               Document and Communicate System Test Cases Review Results</v>
      </c>
      <c r="I588" s="35"/>
      <c r="J588" s="35">
        <f>LEN(TRIM(I588))-LEN(SUBSTITUTE(TRIM(I588),",",""))+1</f>
        <v>1</v>
      </c>
      <c r="K588" s="40"/>
      <c r="L588" s="40"/>
      <c r="M588" s="40"/>
      <c r="N588" s="40">
        <v>0.1</v>
      </c>
      <c r="O588" s="40"/>
      <c r="P588" s="42"/>
      <c r="Q588" s="42"/>
      <c r="R588" s="42"/>
      <c r="S588" s="42" t="e">
        <f>#REF!*N588</f>
        <v>#REF!</v>
      </c>
      <c r="T588" s="44"/>
      <c r="U588" s="44"/>
      <c r="V588" s="44"/>
      <c r="W588" s="44" t="e">
        <f>S588*Sheet2!$C$4</f>
        <v>#REF!</v>
      </c>
      <c r="X588" s="35" t="e">
        <f t="shared" si="93"/>
        <v>#REF!</v>
      </c>
      <c r="Y588" s="35" t="e">
        <f t="shared" si="94"/>
        <v>#REF!</v>
      </c>
      <c r="Z588" s="35">
        <v>23</v>
      </c>
      <c r="AA588" s="35">
        <f t="shared" si="95"/>
        <v>0</v>
      </c>
      <c r="AB588" s="35" t="e">
        <f t="shared" si="96"/>
        <v>#REF!</v>
      </c>
      <c r="AC588" s="35"/>
    </row>
    <row r="589" spans="1:29" s="27" customFormat="1" ht="15" customHeight="1" outlineLevel="3" x14ac:dyDescent="0.35">
      <c r="A589" s="35">
        <f t="shared" si="86"/>
        <v>573</v>
      </c>
      <c r="B589" s="35"/>
      <c r="C589" s="35"/>
      <c r="D589" s="35"/>
      <c r="E589" s="35" t="s">
        <v>4081</v>
      </c>
      <c r="F589" s="212" t="s">
        <v>4174</v>
      </c>
      <c r="G589" s="212"/>
      <c r="H589" s="35" t="str">
        <f>CONCATENATE("               ",F589)</f>
        <v xml:space="preserve">               Obtain Approval and System Test Cases</v>
      </c>
      <c r="I589" s="35"/>
      <c r="J589" s="35">
        <f>LEN(TRIM(I589))-LEN(SUBSTITUTE(TRIM(I589),",",""))+1</f>
        <v>1</v>
      </c>
      <c r="K589" s="40"/>
      <c r="L589" s="40"/>
      <c r="M589" s="40"/>
      <c r="N589" s="40">
        <v>0.1</v>
      </c>
      <c r="O589" s="40"/>
      <c r="P589" s="42"/>
      <c r="Q589" s="42"/>
      <c r="R589" s="42"/>
      <c r="S589" s="42" t="e">
        <f>#REF!*N589</f>
        <v>#REF!</v>
      </c>
      <c r="T589" s="44"/>
      <c r="U589" s="44"/>
      <c r="V589" s="44"/>
      <c r="W589" s="44" t="e">
        <f>S589*Sheet2!$C$4</f>
        <v>#REF!</v>
      </c>
      <c r="X589" s="35" t="e">
        <f t="shared" si="93"/>
        <v>#REF!</v>
      </c>
      <c r="Y589" s="35" t="e">
        <f t="shared" si="94"/>
        <v>#REF!</v>
      </c>
      <c r="Z589" s="35">
        <v>24</v>
      </c>
      <c r="AA589" s="35">
        <f t="shared" si="95"/>
        <v>17</v>
      </c>
      <c r="AB589" s="35" t="e">
        <f t="shared" si="96"/>
        <v>#REF!</v>
      </c>
      <c r="AC589" s="35"/>
    </row>
    <row r="590" spans="1:29" s="27" customFormat="1" ht="15" customHeight="1" outlineLevel="1" x14ac:dyDescent="0.35">
      <c r="A590" s="35">
        <f t="shared" si="86"/>
        <v>574</v>
      </c>
      <c r="B590" s="35"/>
      <c r="C590" s="35" t="s">
        <v>4153</v>
      </c>
      <c r="D590" s="212" t="s">
        <v>3503</v>
      </c>
      <c r="E590" s="212"/>
      <c r="F590" s="212"/>
      <c r="G590" s="212"/>
      <c r="H590" s="35"/>
      <c r="I590" s="35" t="s">
        <v>1183</v>
      </c>
      <c r="J590" s="35"/>
      <c r="K590" s="40"/>
      <c r="L590" s="40"/>
      <c r="M590" s="40">
        <v>0.03</v>
      </c>
      <c r="N590" s="40"/>
      <c r="O590" s="40"/>
      <c r="P590" s="42"/>
      <c r="Q590" s="42"/>
      <c r="R590" s="42">
        <f>($Q$452*M590)</f>
        <v>1.7549999999999999</v>
      </c>
      <c r="S590" s="42"/>
      <c r="T590" s="44"/>
      <c r="U590" s="44"/>
      <c r="V590" s="44"/>
      <c r="W590" s="44"/>
      <c r="X590" s="35">
        <f t="shared" si="93"/>
        <v>0.29249999999999998</v>
      </c>
      <c r="Y590" s="35">
        <f t="shared" ref="Y590:Y601" si="97">ROUNDUP(X590,1)</f>
        <v>0.30000000000000004</v>
      </c>
      <c r="Z590" s="35"/>
      <c r="AA590" s="35">
        <f t="shared" si="95"/>
        <v>0</v>
      </c>
      <c r="AB590" s="35" t="e">
        <f t="shared" ref="AB590:AB600" si="98">AB392</f>
        <v>#VALUE!</v>
      </c>
      <c r="AC590" s="35"/>
    </row>
    <row r="591" spans="1:29" s="27" customFormat="1" ht="15" customHeight="1" outlineLevel="1" x14ac:dyDescent="0.35">
      <c r="A591" s="35">
        <f t="shared" si="86"/>
        <v>575</v>
      </c>
      <c r="B591" s="35"/>
      <c r="C591" s="35" t="s">
        <v>4175</v>
      </c>
      <c r="D591" s="212" t="s">
        <v>3557</v>
      </c>
      <c r="E591" s="212"/>
      <c r="F591" s="212"/>
      <c r="G591" s="212"/>
      <c r="H591" s="35"/>
      <c r="I591" s="35"/>
      <c r="J591" s="35"/>
      <c r="K591" s="40"/>
      <c r="L591" s="40">
        <v>0.08</v>
      </c>
      <c r="M591" s="40">
        <f>SUM(M592:M648)</f>
        <v>4.9999999999999991</v>
      </c>
      <c r="N591" s="40"/>
      <c r="O591" s="40"/>
      <c r="P591" s="42"/>
      <c r="Q591" s="42">
        <f>($P$449*L591)</f>
        <v>18.72</v>
      </c>
      <c r="R591" s="42"/>
      <c r="S591" s="42"/>
      <c r="T591" s="44"/>
      <c r="U591" s="44"/>
      <c r="V591" s="44"/>
      <c r="W591" s="44"/>
      <c r="X591" s="35">
        <f t="shared" si="93"/>
        <v>3.1199999999999997</v>
      </c>
      <c r="Y591" s="35">
        <f t="shared" si="97"/>
        <v>3.2</v>
      </c>
      <c r="Z591" s="35"/>
      <c r="AA591" s="35">
        <f t="shared" si="95"/>
        <v>0</v>
      </c>
      <c r="AB591" s="35" t="e">
        <f t="shared" si="98"/>
        <v>#VALUE!</v>
      </c>
      <c r="AC591" s="35"/>
    </row>
    <row r="592" spans="1:29" s="27" customFormat="1" ht="15" customHeight="1" outlineLevel="1" x14ac:dyDescent="0.35">
      <c r="A592" s="35">
        <f t="shared" si="86"/>
        <v>576</v>
      </c>
      <c r="B592" s="35"/>
      <c r="C592" s="35"/>
      <c r="D592" s="35" t="s">
        <v>4178</v>
      </c>
      <c r="E592" s="212" t="s">
        <v>3504</v>
      </c>
      <c r="F592" s="212"/>
      <c r="G592" s="212"/>
      <c r="H592" s="35"/>
      <c r="I592" s="35"/>
      <c r="J592" s="35"/>
      <c r="K592" s="40"/>
      <c r="L592" s="40"/>
      <c r="M592" s="40">
        <v>0.27300000000000002</v>
      </c>
      <c r="N592" s="40"/>
      <c r="O592" s="40"/>
      <c r="P592" s="42"/>
      <c r="Q592" s="42"/>
      <c r="R592" s="42">
        <f>($Q$591*M592)</f>
        <v>5.1105600000000004</v>
      </c>
      <c r="S592" s="42"/>
      <c r="T592" s="44"/>
      <c r="U592" s="44"/>
      <c r="V592" s="44"/>
      <c r="W592" s="44"/>
      <c r="X592" s="35">
        <f t="shared" si="93"/>
        <v>0.85176000000000007</v>
      </c>
      <c r="Y592" s="35">
        <f t="shared" si="97"/>
        <v>0.9</v>
      </c>
      <c r="Z592" s="35"/>
      <c r="AA592" s="35">
        <f t="shared" si="95"/>
        <v>0</v>
      </c>
      <c r="AB592" s="35" t="e">
        <f t="shared" si="98"/>
        <v>#VALUE!</v>
      </c>
      <c r="AC592" s="35"/>
    </row>
    <row r="593" spans="1:29" s="27" customFormat="1" ht="15" customHeight="1" outlineLevel="1" x14ac:dyDescent="0.35">
      <c r="A593" s="35">
        <f t="shared" si="86"/>
        <v>577</v>
      </c>
      <c r="B593" s="35"/>
      <c r="C593" s="35"/>
      <c r="D593" s="35" t="s">
        <v>4179</v>
      </c>
      <c r="E593" s="212" t="s">
        <v>3505</v>
      </c>
      <c r="F593" s="212"/>
      <c r="G593" s="212"/>
      <c r="H593" s="35"/>
      <c r="I593" s="35"/>
      <c r="J593" s="35"/>
      <c r="K593" s="40"/>
      <c r="L593" s="40"/>
      <c r="M593" s="40">
        <v>0.27300000000000002</v>
      </c>
      <c r="N593" s="40"/>
      <c r="O593" s="40"/>
      <c r="P593" s="42"/>
      <c r="Q593" s="42"/>
      <c r="R593" s="42">
        <f t="shared" ref="R593:R648" si="99">($Q$591*M593)</f>
        <v>5.1105600000000004</v>
      </c>
      <c r="S593" s="42"/>
      <c r="T593" s="44"/>
      <c r="U593" s="44"/>
      <c r="V593" s="44"/>
      <c r="W593" s="44"/>
      <c r="X593" s="35">
        <f t="shared" si="93"/>
        <v>0.85176000000000007</v>
      </c>
      <c r="Y593" s="35">
        <f t="shared" si="97"/>
        <v>0.9</v>
      </c>
      <c r="Z593" s="35"/>
      <c r="AA593" s="35">
        <f t="shared" si="95"/>
        <v>0</v>
      </c>
      <c r="AB593" s="35" t="e">
        <f t="shared" si="98"/>
        <v>#VALUE!</v>
      </c>
      <c r="AC593" s="35"/>
    </row>
    <row r="594" spans="1:29" s="27" customFormat="1" ht="15" customHeight="1" outlineLevel="2" x14ac:dyDescent="0.35">
      <c r="A594" s="35">
        <f t="shared" si="86"/>
        <v>578</v>
      </c>
      <c r="B594" s="35"/>
      <c r="C594" s="35"/>
      <c r="D594" s="35"/>
      <c r="E594" s="35" t="s">
        <v>4180</v>
      </c>
      <c r="F594" s="212" t="s">
        <v>4207</v>
      </c>
      <c r="G594" s="212"/>
      <c r="H594" s="35"/>
      <c r="I594" s="35"/>
      <c r="J594" s="35"/>
      <c r="K594" s="40"/>
      <c r="L594" s="40"/>
      <c r="M594" s="40"/>
      <c r="N594" s="40"/>
      <c r="O594" s="40"/>
      <c r="P594" s="42"/>
      <c r="Q594" s="42"/>
      <c r="R594" s="42">
        <f t="shared" si="99"/>
        <v>0</v>
      </c>
      <c r="S594" s="42"/>
      <c r="T594" s="44"/>
      <c r="U594" s="44"/>
      <c r="V594" s="44"/>
      <c r="W594" s="44"/>
      <c r="X594" s="35">
        <f t="shared" si="93"/>
        <v>0</v>
      </c>
      <c r="Y594" s="35">
        <f t="shared" si="97"/>
        <v>0</v>
      </c>
      <c r="Z594" s="35"/>
      <c r="AA594" s="35">
        <f t="shared" si="95"/>
        <v>0</v>
      </c>
      <c r="AB594" s="35" t="e">
        <f t="shared" si="98"/>
        <v>#VALUE!</v>
      </c>
      <c r="AC594" s="35"/>
    </row>
    <row r="595" spans="1:29" s="27" customFormat="1" ht="15" customHeight="1" outlineLevel="2" x14ac:dyDescent="0.35">
      <c r="A595" s="35">
        <f t="shared" si="86"/>
        <v>579</v>
      </c>
      <c r="B595" s="35"/>
      <c r="C595" s="35"/>
      <c r="D595" s="35"/>
      <c r="E595" s="35" t="s">
        <v>4181</v>
      </c>
      <c r="F595" s="212" t="s">
        <v>4208</v>
      </c>
      <c r="G595" s="212"/>
      <c r="H595" s="35"/>
      <c r="I595" s="35"/>
      <c r="J595" s="35"/>
      <c r="K595" s="40"/>
      <c r="L595" s="40"/>
      <c r="M595" s="40"/>
      <c r="N595" s="40"/>
      <c r="O595" s="40"/>
      <c r="P595" s="42"/>
      <c r="Q595" s="42"/>
      <c r="R595" s="42">
        <f t="shared" si="99"/>
        <v>0</v>
      </c>
      <c r="S595" s="42"/>
      <c r="T595" s="44"/>
      <c r="U595" s="44"/>
      <c r="V595" s="44"/>
      <c r="W595" s="44"/>
      <c r="X595" s="35">
        <f t="shared" si="93"/>
        <v>0</v>
      </c>
      <c r="Y595" s="35">
        <f t="shared" si="97"/>
        <v>0</v>
      </c>
      <c r="Z595" s="35"/>
      <c r="AA595" s="35">
        <f t="shared" si="95"/>
        <v>0</v>
      </c>
      <c r="AB595" s="35" t="e">
        <f t="shared" si="98"/>
        <v>#VALUE!</v>
      </c>
      <c r="AC595" s="35"/>
    </row>
    <row r="596" spans="1:29" s="27" customFormat="1" ht="15" customHeight="1" outlineLevel="2" x14ac:dyDescent="0.35">
      <c r="A596" s="35">
        <f t="shared" si="86"/>
        <v>580</v>
      </c>
      <c r="B596" s="35"/>
      <c r="C596" s="35"/>
      <c r="D596" s="35"/>
      <c r="E596" s="35" t="s">
        <v>4182</v>
      </c>
      <c r="F596" s="212" t="s">
        <v>4209</v>
      </c>
      <c r="G596" s="212"/>
      <c r="H596" s="35"/>
      <c r="I596" s="35"/>
      <c r="J596" s="35"/>
      <c r="K596" s="40"/>
      <c r="L596" s="40"/>
      <c r="M596" s="40"/>
      <c r="N596" s="40"/>
      <c r="O596" s="40"/>
      <c r="P596" s="42"/>
      <c r="Q596" s="42"/>
      <c r="R596" s="42">
        <f t="shared" si="99"/>
        <v>0</v>
      </c>
      <c r="S596" s="42"/>
      <c r="T596" s="44"/>
      <c r="U596" s="44"/>
      <c r="V596" s="44"/>
      <c r="W596" s="44"/>
      <c r="X596" s="35">
        <f t="shared" si="93"/>
        <v>0</v>
      </c>
      <c r="Y596" s="35">
        <f t="shared" si="97"/>
        <v>0</v>
      </c>
      <c r="Z596" s="35"/>
      <c r="AA596" s="35">
        <f t="shared" si="95"/>
        <v>0</v>
      </c>
      <c r="AB596" s="35" t="e">
        <f t="shared" si="98"/>
        <v>#VALUE!</v>
      </c>
      <c r="AC596" s="35"/>
    </row>
    <row r="597" spans="1:29" s="27" customFormat="1" ht="15" customHeight="1" outlineLevel="2" x14ac:dyDescent="0.35">
      <c r="A597" s="35">
        <f t="shared" si="86"/>
        <v>581</v>
      </c>
      <c r="B597" s="35"/>
      <c r="C597" s="35"/>
      <c r="D597" s="35"/>
      <c r="E597" s="35" t="s">
        <v>4183</v>
      </c>
      <c r="F597" s="212" t="s">
        <v>4211</v>
      </c>
      <c r="G597" s="212"/>
      <c r="H597" s="35"/>
      <c r="I597" s="35"/>
      <c r="J597" s="35"/>
      <c r="K597" s="40"/>
      <c r="L597" s="40"/>
      <c r="M597" s="40"/>
      <c r="N597" s="40"/>
      <c r="O597" s="40"/>
      <c r="P597" s="42"/>
      <c r="Q597" s="42"/>
      <c r="R597" s="42">
        <f t="shared" si="99"/>
        <v>0</v>
      </c>
      <c r="S597" s="42"/>
      <c r="T597" s="44"/>
      <c r="U597" s="44"/>
      <c r="V597" s="44"/>
      <c r="W597" s="44"/>
      <c r="X597" s="35">
        <f t="shared" si="93"/>
        <v>0</v>
      </c>
      <c r="Y597" s="35">
        <f t="shared" si="97"/>
        <v>0</v>
      </c>
      <c r="Z597" s="35"/>
      <c r="AA597" s="35">
        <f t="shared" si="95"/>
        <v>0</v>
      </c>
      <c r="AB597" s="35" t="e">
        <f t="shared" si="98"/>
        <v>#VALUE!</v>
      </c>
      <c r="AC597" s="35"/>
    </row>
    <row r="598" spans="1:29" s="27" customFormat="1" ht="15" customHeight="1" outlineLevel="2" x14ac:dyDescent="0.35">
      <c r="A598" s="35">
        <f t="shared" ref="A598:A661" si="100">A597+1</f>
        <v>582</v>
      </c>
      <c r="B598" s="35"/>
      <c r="C598" s="35"/>
      <c r="D598" s="35"/>
      <c r="E598" s="35" t="s">
        <v>4184</v>
      </c>
      <c r="F598" s="212" t="s">
        <v>4210</v>
      </c>
      <c r="G598" s="212"/>
      <c r="H598" s="35"/>
      <c r="I598" s="35"/>
      <c r="J598" s="35"/>
      <c r="K598" s="40"/>
      <c r="L598" s="40"/>
      <c r="M598" s="40"/>
      <c r="N598" s="40"/>
      <c r="O598" s="40"/>
      <c r="P598" s="42"/>
      <c r="Q598" s="42"/>
      <c r="R598" s="42">
        <f t="shared" si="99"/>
        <v>0</v>
      </c>
      <c r="S598" s="42"/>
      <c r="T598" s="44"/>
      <c r="U598" s="44"/>
      <c r="V598" s="44"/>
      <c r="W598" s="44"/>
      <c r="X598" s="35">
        <f t="shared" si="93"/>
        <v>0</v>
      </c>
      <c r="Y598" s="35">
        <f t="shared" si="97"/>
        <v>0</v>
      </c>
      <c r="Z598" s="35"/>
      <c r="AA598" s="35">
        <f t="shared" si="95"/>
        <v>0</v>
      </c>
      <c r="AB598" s="35" t="e">
        <f t="shared" si="98"/>
        <v>#VALUE!</v>
      </c>
      <c r="AC598" s="35"/>
    </row>
    <row r="599" spans="1:29" s="27" customFormat="1" ht="15" customHeight="1" outlineLevel="2" x14ac:dyDescent="0.35">
      <c r="A599" s="35">
        <f t="shared" si="100"/>
        <v>583</v>
      </c>
      <c r="B599" s="35"/>
      <c r="C599" s="35"/>
      <c r="D599" s="35"/>
      <c r="E599" s="35" t="s">
        <v>4185</v>
      </c>
      <c r="F599" s="212" t="s">
        <v>4212</v>
      </c>
      <c r="G599" s="212"/>
      <c r="H599" s="35"/>
      <c r="I599" s="35"/>
      <c r="J599" s="35"/>
      <c r="K599" s="40"/>
      <c r="L599" s="40"/>
      <c r="M599" s="40"/>
      <c r="N599" s="40"/>
      <c r="O599" s="40"/>
      <c r="P599" s="42"/>
      <c r="Q599" s="42"/>
      <c r="R599" s="42">
        <f t="shared" si="99"/>
        <v>0</v>
      </c>
      <c r="S599" s="42"/>
      <c r="T599" s="44"/>
      <c r="U599" s="44"/>
      <c r="V599" s="44"/>
      <c r="W599" s="44"/>
      <c r="X599" s="35">
        <f t="shared" si="93"/>
        <v>0</v>
      </c>
      <c r="Y599" s="35">
        <f t="shared" si="97"/>
        <v>0</v>
      </c>
      <c r="Z599" s="35"/>
      <c r="AA599" s="35">
        <f t="shared" si="95"/>
        <v>0</v>
      </c>
      <c r="AB599" s="35" t="e">
        <f t="shared" si="98"/>
        <v>#VALUE!</v>
      </c>
      <c r="AC599" s="35"/>
    </row>
    <row r="600" spans="1:29" s="27" customFormat="1" ht="15" customHeight="1" outlineLevel="2" x14ac:dyDescent="0.35">
      <c r="A600" s="35">
        <f t="shared" si="100"/>
        <v>584</v>
      </c>
      <c r="B600" s="35"/>
      <c r="C600" s="35"/>
      <c r="D600" s="35"/>
      <c r="E600" s="35" t="s">
        <v>4186</v>
      </c>
      <c r="F600" s="212" t="s">
        <v>4213</v>
      </c>
      <c r="G600" s="212"/>
      <c r="H600" s="35"/>
      <c r="I600" s="35"/>
      <c r="J600" s="35"/>
      <c r="K600" s="40"/>
      <c r="L600" s="40"/>
      <c r="M600" s="40"/>
      <c r="N600" s="40"/>
      <c r="O600" s="40"/>
      <c r="P600" s="42"/>
      <c r="Q600" s="42"/>
      <c r="R600" s="42">
        <f t="shared" si="99"/>
        <v>0</v>
      </c>
      <c r="S600" s="42"/>
      <c r="T600" s="44"/>
      <c r="U600" s="44"/>
      <c r="V600" s="44"/>
      <c r="W600" s="44"/>
      <c r="X600" s="35">
        <f t="shared" si="93"/>
        <v>0</v>
      </c>
      <c r="Y600" s="35">
        <f t="shared" si="97"/>
        <v>0</v>
      </c>
      <c r="Z600" s="35"/>
      <c r="AA600" s="35">
        <f t="shared" si="95"/>
        <v>0</v>
      </c>
      <c r="AB600" s="35" t="e">
        <f t="shared" si="98"/>
        <v>#VALUE!</v>
      </c>
      <c r="AC600" s="35"/>
    </row>
    <row r="601" spans="1:29" s="27" customFormat="1" ht="15" customHeight="1" outlineLevel="1" x14ac:dyDescent="0.35">
      <c r="A601" s="35">
        <f t="shared" si="100"/>
        <v>585</v>
      </c>
      <c r="B601" s="35"/>
      <c r="C601" s="35"/>
      <c r="D601" s="35" t="s">
        <v>4187</v>
      </c>
      <c r="E601" s="212" t="s">
        <v>4229</v>
      </c>
      <c r="F601" s="212"/>
      <c r="G601" s="212"/>
      <c r="H601" s="35"/>
      <c r="I601" s="35"/>
      <c r="J601" s="35"/>
      <c r="K601" s="40"/>
      <c r="L601" s="40">
        <v>5.4899999999999997E-2</v>
      </c>
      <c r="M601" s="40">
        <f>SUM(M602:M613)</f>
        <v>1</v>
      </c>
      <c r="N601" s="40"/>
      <c r="O601" s="40"/>
      <c r="P601" s="42"/>
      <c r="Q601" s="42" t="e">
        <f>(#REF!*L601)</f>
        <v>#REF!</v>
      </c>
      <c r="R601" s="42"/>
      <c r="S601" s="42"/>
      <c r="T601" s="44"/>
      <c r="U601" s="44" t="e">
        <f>Q601*Sheet2!$C$4</f>
        <v>#REF!</v>
      </c>
      <c r="V601" s="44"/>
      <c r="W601" s="44"/>
      <c r="X601" s="35" t="e">
        <f t="shared" si="93"/>
        <v>#REF!</v>
      </c>
      <c r="Y601" s="35" t="e">
        <f t="shared" si="97"/>
        <v>#REF!</v>
      </c>
      <c r="Z601" s="35">
        <v>69</v>
      </c>
      <c r="AA601" s="35">
        <f t="shared" si="95"/>
        <v>0</v>
      </c>
      <c r="AB601" s="35" t="e">
        <f>(WORKDAY(AA601,Y601))</f>
        <v>#REF!</v>
      </c>
      <c r="AC601" s="35"/>
    </row>
    <row r="602" spans="1:29" s="27" customFormat="1" ht="15" customHeight="1" outlineLevel="2" x14ac:dyDescent="0.35">
      <c r="A602" s="35">
        <f t="shared" si="100"/>
        <v>586</v>
      </c>
      <c r="B602" s="35"/>
      <c r="C602" s="35"/>
      <c r="D602" s="35"/>
      <c r="E602" s="35" t="s">
        <v>4222</v>
      </c>
      <c r="F602" s="212" t="s">
        <v>4218</v>
      </c>
      <c r="G602" s="212"/>
      <c r="H602" s="35" t="str">
        <f>CONCATENATE("          ",F602)</f>
        <v xml:space="preserve">          Prepare for Pilot Deployment Plan Peer Review</v>
      </c>
      <c r="I602" s="35"/>
      <c r="J602" s="35"/>
      <c r="K602" s="40"/>
      <c r="L602" s="40"/>
      <c r="M602" s="40">
        <v>0.35</v>
      </c>
      <c r="N602" s="40">
        <f>SUM(N603:N605)</f>
        <v>1</v>
      </c>
      <c r="O602" s="40"/>
      <c r="P602" s="42"/>
      <c r="Q602" s="42"/>
      <c r="R602" s="42" t="e">
        <f>#REF!*M602</f>
        <v>#REF!</v>
      </c>
      <c r="S602" s="42"/>
      <c r="T602" s="44"/>
      <c r="U602" s="44"/>
      <c r="V602" s="44" t="e">
        <f>#REF!*Sheet2!$C$4</f>
        <v>#REF!</v>
      </c>
      <c r="W602" s="44"/>
      <c r="X602" s="35"/>
      <c r="Y602" s="35"/>
      <c r="Z602" s="35"/>
      <c r="AA602" s="35">
        <f t="shared" si="95"/>
        <v>0</v>
      </c>
      <c r="AB602" s="35">
        <f>(WORKDAY(AA602,Y602))</f>
        <v>0</v>
      </c>
      <c r="AC602" s="35"/>
    </row>
    <row r="603" spans="1:29" s="27" customFormat="1" ht="15" customHeight="1" outlineLevel="3" x14ac:dyDescent="0.35">
      <c r="A603" s="35">
        <f t="shared" si="100"/>
        <v>587</v>
      </c>
      <c r="B603" s="35"/>
      <c r="C603" s="35"/>
      <c r="D603" s="35"/>
      <c r="E603" s="35"/>
      <c r="F603" s="35" t="s">
        <v>4219</v>
      </c>
      <c r="G603" s="35" t="s">
        <v>4214</v>
      </c>
      <c r="H603" s="35"/>
      <c r="I603" s="35"/>
      <c r="J603" s="35"/>
      <c r="K603" s="40"/>
      <c r="L603" s="40"/>
      <c r="M603" s="40"/>
      <c r="N603" s="40">
        <v>0.1</v>
      </c>
      <c r="O603" s="40"/>
      <c r="P603" s="42"/>
      <c r="Q603" s="42"/>
      <c r="R603" s="42"/>
      <c r="S603" s="42" t="e">
        <f>#REF!*N603</f>
        <v>#REF!</v>
      </c>
      <c r="T603" s="44"/>
      <c r="U603" s="44"/>
      <c r="V603" s="44"/>
      <c r="W603" s="44"/>
      <c r="X603" s="35" t="e">
        <f>IF(ISBLANK(P603),IF(ISBLANK(Q603),IF(ISBLANK(R603),IF(ISBLANK(S603),"Error",S603),R603),Q603),P603)/6</f>
        <v>#REF!</v>
      </c>
      <c r="Y603" s="35" t="e">
        <f>ROUNDUP(X603,1)</f>
        <v>#REF!</v>
      </c>
      <c r="Z603" s="35"/>
      <c r="AA603" s="35">
        <f t="shared" si="95"/>
        <v>0</v>
      </c>
      <c r="AB603" s="35"/>
      <c r="AC603" s="35"/>
    </row>
    <row r="604" spans="1:29" s="27" customFormat="1" ht="15" customHeight="1" outlineLevel="3" x14ac:dyDescent="0.35">
      <c r="A604" s="35">
        <f t="shared" si="100"/>
        <v>588</v>
      </c>
      <c r="B604" s="35"/>
      <c r="C604" s="35"/>
      <c r="D604" s="35"/>
      <c r="E604" s="35"/>
      <c r="F604" s="35" t="s">
        <v>4220</v>
      </c>
      <c r="G604" s="35" t="s">
        <v>4215</v>
      </c>
      <c r="H604" s="35" t="str">
        <f>CONCATENATE("               ",G604)</f>
        <v xml:space="preserve">               Check Draft Pilot Deployment Plan</v>
      </c>
      <c r="I604" s="35" t="s">
        <v>1129</v>
      </c>
      <c r="J604" s="35">
        <f>LEN(TRIM(I604))-LEN(SUBSTITUTE(TRIM(I604),",",""))+1</f>
        <v>1</v>
      </c>
      <c r="K604" s="40"/>
      <c r="L604" s="40"/>
      <c r="M604" s="40"/>
      <c r="N604" s="40">
        <v>0.8</v>
      </c>
      <c r="O604" s="40"/>
      <c r="P604" s="42"/>
      <c r="Q604" s="42"/>
      <c r="R604" s="42"/>
      <c r="S604" s="42" t="e">
        <f>#REF!*N604</f>
        <v>#REF!</v>
      </c>
      <c r="T604" s="44"/>
      <c r="U604" s="44"/>
      <c r="V604" s="44"/>
      <c r="W604" s="44" t="e">
        <f>#REF!*Sheet2!$C$4</f>
        <v>#REF!</v>
      </c>
      <c r="X604" s="35" t="e">
        <f>IF(ISBLANK(P604),IF(ISBLANK(Q604),IF(ISBLANK(R604),IF(ISBLANK(S604),"Error",S604),R604),Q604),P604)/6</f>
        <v>#REF!</v>
      </c>
      <c r="Y604" s="35" t="e">
        <f>ROUNDUP(X604,1)</f>
        <v>#REF!</v>
      </c>
      <c r="Z604" s="35"/>
      <c r="AA604" s="35">
        <f t="shared" si="95"/>
        <v>0</v>
      </c>
      <c r="AB604" s="35" t="e">
        <f>(WORKDAY(AA604,Y604))</f>
        <v>#REF!</v>
      </c>
      <c r="AC604" s="35"/>
    </row>
    <row r="605" spans="1:29" s="27" customFormat="1" ht="15" customHeight="1" outlineLevel="3" x14ac:dyDescent="0.35">
      <c r="A605" s="35">
        <f t="shared" si="100"/>
        <v>589</v>
      </c>
      <c r="B605" s="35"/>
      <c r="C605" s="35"/>
      <c r="D605" s="35"/>
      <c r="E605" s="35"/>
      <c r="F605" s="35" t="s">
        <v>4221</v>
      </c>
      <c r="G605" s="35" t="s">
        <v>4216</v>
      </c>
      <c r="H605" s="35" t="str">
        <f>CONCATENATE("               ",G605)</f>
        <v xml:space="preserve">               Schedule Pilot Deployment Plan Peer Review Meeting</v>
      </c>
      <c r="I605" s="35"/>
      <c r="J605" s="35">
        <f>LEN(TRIM(I605))-LEN(SUBSTITUTE(TRIM(I605),",",""))+1</f>
        <v>1</v>
      </c>
      <c r="K605" s="40"/>
      <c r="L605" s="40"/>
      <c r="M605" s="40"/>
      <c r="N605" s="40">
        <v>0.1</v>
      </c>
      <c r="O605" s="40"/>
      <c r="P605" s="42"/>
      <c r="Q605" s="42"/>
      <c r="R605" s="42"/>
      <c r="S605" s="42" t="e">
        <f>#REF!*N605</f>
        <v>#REF!</v>
      </c>
      <c r="T605" s="44"/>
      <c r="U605" s="44"/>
      <c r="V605" s="44"/>
      <c r="W605" s="44"/>
      <c r="X605" s="35" t="e">
        <f>IF(ISBLANK(P605),IF(ISBLANK(Q605),IF(ISBLANK(R605),IF(ISBLANK(S605),"Error",S605),R605),Q605),P605)/6</f>
        <v>#REF!</v>
      </c>
      <c r="Y605" s="35" t="e">
        <f>ROUNDUP(X605,1)</f>
        <v>#REF!</v>
      </c>
      <c r="Z605" s="35"/>
      <c r="AA605" s="35">
        <f t="shared" si="95"/>
        <v>0</v>
      </c>
      <c r="AB605" s="35"/>
      <c r="AC605" s="35"/>
    </row>
    <row r="606" spans="1:29" s="27" customFormat="1" ht="15" customHeight="1" outlineLevel="2" x14ac:dyDescent="0.35">
      <c r="A606" s="35">
        <f t="shared" si="100"/>
        <v>590</v>
      </c>
      <c r="B606" s="35"/>
      <c r="C606" s="35"/>
      <c r="D606" s="35"/>
      <c r="E606" s="35" t="s">
        <v>4223</v>
      </c>
      <c r="F606" s="35" t="s">
        <v>4217</v>
      </c>
      <c r="G606" s="35"/>
      <c r="H606" s="35" t="str">
        <f>CONCATENATE("          ",F606)</f>
        <v xml:space="preserve">          Conduct Pilot Deployment Plan Peer Review</v>
      </c>
      <c r="I606" s="35"/>
      <c r="J606" s="35"/>
      <c r="K606" s="40"/>
      <c r="L606" s="40"/>
      <c r="M606" s="40">
        <v>0.2</v>
      </c>
      <c r="N606" s="40">
        <f>SUM(N607:N608)</f>
        <v>1</v>
      </c>
      <c r="O606" s="40"/>
      <c r="P606" s="42"/>
      <c r="Q606" s="42"/>
      <c r="R606" s="42" t="e">
        <f>#REF!*M606</f>
        <v>#REF!</v>
      </c>
      <c r="S606" s="42"/>
      <c r="T606" s="44"/>
      <c r="U606" s="44"/>
      <c r="V606" s="44" t="e">
        <f>R606*Sheet2!$C$4</f>
        <v>#REF!</v>
      </c>
      <c r="W606" s="44"/>
      <c r="X606" s="35"/>
      <c r="Y606" s="35"/>
      <c r="Z606" s="35">
        <v>4</v>
      </c>
      <c r="AA606" s="35">
        <f t="shared" si="95"/>
        <v>0</v>
      </c>
      <c r="AB606" s="35">
        <f>(WORKDAY(AA606,Y606))</f>
        <v>0</v>
      </c>
      <c r="AC606" s="35"/>
    </row>
    <row r="607" spans="1:29" s="27" customFormat="1" ht="15" customHeight="1" outlineLevel="3" x14ac:dyDescent="0.35">
      <c r="A607" s="35">
        <f t="shared" si="100"/>
        <v>591</v>
      </c>
      <c r="B607" s="35"/>
      <c r="C607" s="35"/>
      <c r="D607" s="35"/>
      <c r="E607" s="35"/>
      <c r="F607" s="35" t="s">
        <v>4224</v>
      </c>
      <c r="G607" s="35" t="s">
        <v>4226</v>
      </c>
      <c r="H607" s="35" t="str">
        <f>CONCATENATE("               ",G607)</f>
        <v xml:space="preserve">               Conduct Pilot Deployment Plan Review Meeting</v>
      </c>
      <c r="I607" s="35"/>
      <c r="J607" s="35">
        <f>LEN(TRIM(I607))-LEN(SUBSTITUTE(TRIM(I607),",",""))+1</f>
        <v>1</v>
      </c>
      <c r="K607" s="40"/>
      <c r="L607" s="40"/>
      <c r="M607" s="40"/>
      <c r="N607" s="40">
        <v>0.8</v>
      </c>
      <c r="O607" s="40"/>
      <c r="P607" s="42"/>
      <c r="Q607" s="42"/>
      <c r="R607" s="42"/>
      <c r="S607" s="42" t="e">
        <f>#REF!*N607</f>
        <v>#REF!</v>
      </c>
      <c r="T607" s="44"/>
      <c r="U607" s="44"/>
      <c r="V607" s="44"/>
      <c r="W607" s="44" t="e">
        <f>S607*Sheet2!$C$4</f>
        <v>#REF!</v>
      </c>
      <c r="X607" s="35" t="e">
        <f>IF(ISBLANK(P607),IF(ISBLANK(Q607),IF(ISBLANK(R607),IF(ISBLANK(S607),"Error",S607),R607),Q607),P607)/6</f>
        <v>#REF!</v>
      </c>
      <c r="Y607" s="35" t="e">
        <f>ROUNDUP(X607,1)</f>
        <v>#REF!</v>
      </c>
      <c r="Z607" s="35"/>
      <c r="AA607" s="35">
        <f t="shared" si="95"/>
        <v>0</v>
      </c>
      <c r="AB607" s="35" t="e">
        <f>(WORKDAY(AA607,Y607))</f>
        <v>#REF!</v>
      </c>
      <c r="AC607" s="35"/>
    </row>
    <row r="608" spans="1:29" s="27" customFormat="1" ht="15" customHeight="1" outlineLevel="3" x14ac:dyDescent="0.35">
      <c r="A608" s="35">
        <f t="shared" si="100"/>
        <v>592</v>
      </c>
      <c r="B608" s="35"/>
      <c r="C608" s="35"/>
      <c r="D608" s="35"/>
      <c r="E608" s="35"/>
      <c r="F608" s="35" t="s">
        <v>4225</v>
      </c>
      <c r="G608" s="35" t="s">
        <v>4227</v>
      </c>
      <c r="H608" s="35"/>
      <c r="I608" s="35"/>
      <c r="J608" s="35"/>
      <c r="K608" s="40"/>
      <c r="L608" s="40"/>
      <c r="M608" s="40"/>
      <c r="N608" s="40">
        <v>0.2</v>
      </c>
      <c r="O608" s="40"/>
      <c r="P608" s="42"/>
      <c r="Q608" s="42"/>
      <c r="R608" s="42"/>
      <c r="S608" s="42" t="e">
        <f>#REF!*N608</f>
        <v>#REF!</v>
      </c>
      <c r="T608" s="44"/>
      <c r="U608" s="44"/>
      <c r="V608" s="44"/>
      <c r="W608" s="44" t="e">
        <f>S608*Sheet2!$C$4</f>
        <v>#REF!</v>
      </c>
      <c r="X608" s="35" t="e">
        <f>IF(ISBLANK(P608),IF(ISBLANK(Q608),IF(ISBLANK(R608),IF(ISBLANK(S608),"Error",S608),R608),Q608),P608)/6</f>
        <v>#REF!</v>
      </c>
      <c r="Y608" s="35" t="e">
        <f>ROUNDUP(X608,1)</f>
        <v>#REF!</v>
      </c>
      <c r="Z608" s="35"/>
      <c r="AA608" s="35">
        <f t="shared" si="95"/>
        <v>0</v>
      </c>
      <c r="AB608" s="35" t="e">
        <f>(WORKDAY(AA608,Y608))</f>
        <v>#REF!</v>
      </c>
      <c r="AC608" s="35"/>
    </row>
    <row r="609" spans="1:29" s="27" customFormat="1" ht="15" customHeight="1" outlineLevel="2" x14ac:dyDescent="0.35">
      <c r="A609" s="35">
        <f t="shared" si="100"/>
        <v>593</v>
      </c>
      <c r="B609" s="35"/>
      <c r="C609" s="35"/>
      <c r="D609" s="35" t="s">
        <v>4189</v>
      </c>
      <c r="E609" s="212" t="s">
        <v>4228</v>
      </c>
      <c r="F609" s="212"/>
      <c r="G609" s="212"/>
      <c r="H609" s="35" t="str">
        <f>CONCATENATE("          ",E609)</f>
        <v xml:space="preserve">          Analyze Pilot Deployment Plan Peer Review</v>
      </c>
      <c r="I609" s="35"/>
      <c r="J609" s="35"/>
      <c r="K609" s="40"/>
      <c r="L609" s="40"/>
      <c r="M609" s="40">
        <v>0.45</v>
      </c>
      <c r="N609" s="40">
        <f>SUM(N610:N613)</f>
        <v>1</v>
      </c>
      <c r="O609" s="40"/>
      <c r="P609" s="42"/>
      <c r="Q609" s="42"/>
      <c r="R609" s="42" t="e">
        <f>#REF!*M609</f>
        <v>#REF!</v>
      </c>
      <c r="S609" s="42"/>
      <c r="T609" s="44"/>
      <c r="U609" s="44"/>
      <c r="V609" s="44" t="e">
        <f>R609*Sheet2!$C$4</f>
        <v>#REF!</v>
      </c>
      <c r="W609" s="44"/>
      <c r="X609" s="35"/>
      <c r="Y609" s="35"/>
      <c r="Z609" s="35">
        <v>9</v>
      </c>
      <c r="AA609" s="35">
        <f t="shared" si="95"/>
        <v>4</v>
      </c>
      <c r="AB609" s="35">
        <f>(WORKDAY(AA609,Y609))</f>
        <v>4</v>
      </c>
      <c r="AC609" s="35"/>
    </row>
    <row r="610" spans="1:29" s="27" customFormat="1" ht="15" customHeight="1" outlineLevel="3" x14ac:dyDescent="0.35">
      <c r="A610" s="35">
        <f t="shared" si="100"/>
        <v>594</v>
      </c>
      <c r="B610" s="35"/>
      <c r="C610" s="35"/>
      <c r="D610" s="35"/>
      <c r="E610" s="35" t="s">
        <v>4190</v>
      </c>
      <c r="F610" s="212" t="s">
        <v>4230</v>
      </c>
      <c r="G610" s="212"/>
      <c r="H610" s="35"/>
      <c r="I610" s="35"/>
      <c r="J610" s="35"/>
      <c r="K610" s="40"/>
      <c r="L610" s="40"/>
      <c r="M610" s="40"/>
      <c r="N610" s="40">
        <v>0.35</v>
      </c>
      <c r="O610" s="40"/>
      <c r="P610" s="42"/>
      <c r="Q610" s="42"/>
      <c r="R610" s="42"/>
      <c r="S610" s="42" t="e">
        <f>#REF!*N610</f>
        <v>#REF!</v>
      </c>
      <c r="T610" s="44"/>
      <c r="U610" s="44"/>
      <c r="V610" s="44"/>
      <c r="W610" s="44"/>
      <c r="X610" s="35" t="e">
        <f t="shared" ref="X610:X632" si="101">IF(ISBLANK(P610),IF(ISBLANK(Q610),IF(ISBLANK(R610),IF(ISBLANK(S610),"Error",S610),R610),Q610),P610)/6</f>
        <v>#REF!</v>
      </c>
      <c r="Y610" s="35" t="e">
        <f t="shared" ref="Y610:Y624" si="102">ROUNDUP(X610,1)</f>
        <v>#REF!</v>
      </c>
      <c r="Z610" s="35"/>
      <c r="AA610" s="35"/>
      <c r="AB610" s="35"/>
      <c r="AC610" s="35"/>
    </row>
    <row r="611" spans="1:29" s="27" customFormat="1" ht="15" customHeight="1" outlineLevel="3" x14ac:dyDescent="0.35">
      <c r="A611" s="35">
        <f t="shared" si="100"/>
        <v>595</v>
      </c>
      <c r="B611" s="35"/>
      <c r="C611" s="35"/>
      <c r="D611" s="35"/>
      <c r="E611" s="35" t="s">
        <v>4191</v>
      </c>
      <c r="F611" s="212" t="s">
        <v>4231</v>
      </c>
      <c r="G611" s="212"/>
      <c r="H611" s="35" t="str">
        <f>CONCATENATE("               ",F611)</f>
        <v xml:space="preserve">               Pilot Deployment Plan Peer Review Follow Up</v>
      </c>
      <c r="I611" s="35" t="s">
        <v>1129</v>
      </c>
      <c r="J611" s="35">
        <f>LEN(TRIM(I611))-LEN(SUBSTITUTE(TRIM(I611),",",""))+1</f>
        <v>1</v>
      </c>
      <c r="K611" s="40"/>
      <c r="L611" s="40"/>
      <c r="M611" s="40"/>
      <c r="N611" s="40">
        <v>0.2</v>
      </c>
      <c r="O611" s="40"/>
      <c r="P611" s="42"/>
      <c r="Q611" s="42"/>
      <c r="R611" s="42"/>
      <c r="S611" s="42" t="e">
        <f>#REF!*N611</f>
        <v>#REF!</v>
      </c>
      <c r="T611" s="44"/>
      <c r="U611" s="44"/>
      <c r="V611" s="44"/>
      <c r="W611" s="44" t="e">
        <f>S611*Sheet2!$C$4</f>
        <v>#REF!</v>
      </c>
      <c r="X611" s="35" t="e">
        <f t="shared" si="101"/>
        <v>#REF!</v>
      </c>
      <c r="Y611" s="35" t="e">
        <f t="shared" si="102"/>
        <v>#REF!</v>
      </c>
      <c r="Z611" s="35"/>
      <c r="AA611" s="35">
        <f t="shared" ref="AA611:AA632" si="103">IF(ISBLANK(Z611),,WORKDAY(VLOOKUP(Z611,$A$2:$AB$876,26),0))</f>
        <v>0</v>
      </c>
      <c r="AB611" s="35" t="e">
        <f>(WORKDAY(AA611,Y611))</f>
        <v>#REF!</v>
      </c>
      <c r="AC611" s="35"/>
    </row>
    <row r="612" spans="1:29" s="27" customFormat="1" ht="15" customHeight="1" outlineLevel="3" x14ac:dyDescent="0.35">
      <c r="A612" s="35">
        <f t="shared" si="100"/>
        <v>596</v>
      </c>
      <c r="B612" s="35"/>
      <c r="C612" s="35"/>
      <c r="D612" s="35"/>
      <c r="E612" s="35" t="s">
        <v>4192</v>
      </c>
      <c r="F612" s="212" t="s">
        <v>4232</v>
      </c>
      <c r="G612" s="212"/>
      <c r="H612" s="35" t="str">
        <f>CONCATENATE("               ",F612)</f>
        <v xml:space="preserve">               Resolve Modifications from Pilot Deployment Plan Peer Review</v>
      </c>
      <c r="I612" s="35" t="s">
        <v>1129</v>
      </c>
      <c r="J612" s="35">
        <f>LEN(TRIM(I612))-LEN(SUBSTITUTE(TRIM(I612),",",""))+1</f>
        <v>1</v>
      </c>
      <c r="K612" s="40"/>
      <c r="L612" s="40"/>
      <c r="M612" s="40"/>
      <c r="N612" s="40">
        <v>0.35</v>
      </c>
      <c r="O612" s="40"/>
      <c r="P612" s="42"/>
      <c r="Q612" s="42"/>
      <c r="R612" s="42"/>
      <c r="S612" s="42" t="e">
        <f>#REF!*N612</f>
        <v>#REF!</v>
      </c>
      <c r="T612" s="44"/>
      <c r="U612" s="44"/>
      <c r="V612" s="44"/>
      <c r="W612" s="44" t="e">
        <f>S612*Sheet2!$C$4</f>
        <v>#REF!</v>
      </c>
      <c r="X612" s="35" t="e">
        <f t="shared" si="101"/>
        <v>#REF!</v>
      </c>
      <c r="Y612" s="35" t="e">
        <f t="shared" si="102"/>
        <v>#REF!</v>
      </c>
      <c r="Z612" s="35">
        <v>12</v>
      </c>
      <c r="AA612" s="35">
        <f t="shared" si="103"/>
        <v>0</v>
      </c>
      <c r="AB612" s="35" t="e">
        <f>(WORKDAY(AA612,Y612))</f>
        <v>#REF!</v>
      </c>
      <c r="AC612" s="35"/>
    </row>
    <row r="613" spans="1:29" s="27" customFormat="1" ht="15" customHeight="1" outlineLevel="3" x14ac:dyDescent="0.35">
      <c r="A613" s="35">
        <f t="shared" si="100"/>
        <v>597</v>
      </c>
      <c r="B613" s="35"/>
      <c r="C613" s="35"/>
      <c r="D613" s="35"/>
      <c r="E613" s="35" t="s">
        <v>4193</v>
      </c>
      <c r="F613" s="212" t="s">
        <v>4233</v>
      </c>
      <c r="G613" s="212"/>
      <c r="H613" s="35" t="str">
        <f>CONCATENATE("               ",F613)</f>
        <v xml:space="preserve">               Document and Communicate Pilot Deployment Plan Peer Review Results</v>
      </c>
      <c r="I613" s="35" t="s">
        <v>1129</v>
      </c>
      <c r="J613" s="35">
        <f>LEN(TRIM(I613))-LEN(SUBSTITUTE(TRIM(I613),",",""))+1</f>
        <v>1</v>
      </c>
      <c r="K613" s="40"/>
      <c r="L613" s="40"/>
      <c r="M613" s="40"/>
      <c r="N613" s="40">
        <v>0.1</v>
      </c>
      <c r="O613" s="40"/>
      <c r="P613" s="42"/>
      <c r="Q613" s="42"/>
      <c r="R613" s="42"/>
      <c r="S613" s="42" t="e">
        <f>#REF!*N613</f>
        <v>#REF!</v>
      </c>
      <c r="T613" s="44"/>
      <c r="U613" s="44"/>
      <c r="V613" s="44"/>
      <c r="W613" s="44" t="e">
        <f>S613*Sheet2!$C$4</f>
        <v>#REF!</v>
      </c>
      <c r="X613" s="35" t="e">
        <f t="shared" si="101"/>
        <v>#REF!</v>
      </c>
      <c r="Y613" s="35" t="e">
        <f t="shared" si="102"/>
        <v>#REF!</v>
      </c>
      <c r="Z613" s="35">
        <v>13</v>
      </c>
      <c r="AA613" s="35">
        <f t="shared" si="103"/>
        <v>0</v>
      </c>
      <c r="AB613" s="35" t="e">
        <f>(WORKDAY(AA613,Y613))</f>
        <v>#REF!</v>
      </c>
      <c r="AC613" s="35"/>
    </row>
    <row r="614" spans="1:29" s="27" customFormat="1" ht="15" customHeight="1" outlineLevel="1" x14ac:dyDescent="0.35">
      <c r="A614" s="35">
        <f t="shared" si="100"/>
        <v>598</v>
      </c>
      <c r="B614" s="35"/>
      <c r="C614" s="35"/>
      <c r="D614" s="35" t="s">
        <v>4249</v>
      </c>
      <c r="E614" s="212" t="s">
        <v>4234</v>
      </c>
      <c r="F614" s="212"/>
      <c r="G614" s="212"/>
      <c r="H614" s="35"/>
      <c r="I614" s="35" t="s">
        <v>1157</v>
      </c>
      <c r="J614" s="35"/>
      <c r="K614" s="40"/>
      <c r="L614" s="40">
        <v>0.1</v>
      </c>
      <c r="M614" s="40">
        <f>SUM(M615:M620)</f>
        <v>1</v>
      </c>
      <c r="N614" s="40"/>
      <c r="O614" s="40"/>
      <c r="P614" s="42"/>
      <c r="Q614" s="42" t="e">
        <f>(#REF!*L614)</f>
        <v>#REF!</v>
      </c>
      <c r="R614" s="42"/>
      <c r="S614" s="42"/>
      <c r="T614" s="44"/>
      <c r="U614" s="44" t="e">
        <f>Q614*Sheet2!$C$4</f>
        <v>#REF!</v>
      </c>
      <c r="V614" s="44"/>
      <c r="W614" s="44"/>
      <c r="X614" s="35" t="e">
        <f t="shared" si="101"/>
        <v>#REF!</v>
      </c>
      <c r="Y614" s="35" t="e">
        <f t="shared" si="102"/>
        <v>#REF!</v>
      </c>
      <c r="Z614" s="35">
        <v>71</v>
      </c>
      <c r="AA614" s="35">
        <f t="shared" si="103"/>
        <v>0</v>
      </c>
      <c r="AB614" s="35" t="e">
        <f>(WORKDAY(AA614,Y614))</f>
        <v>#REF!</v>
      </c>
      <c r="AC614" s="35"/>
    </row>
    <row r="615" spans="1:29" s="27" customFormat="1" ht="15" customHeight="1" outlineLevel="2" x14ac:dyDescent="0.35">
      <c r="A615" s="35">
        <f t="shared" si="100"/>
        <v>599</v>
      </c>
      <c r="B615" s="35"/>
      <c r="C615" s="35"/>
      <c r="D615" s="35"/>
      <c r="E615" s="35" t="s">
        <v>4250</v>
      </c>
      <c r="F615" s="212" t="s">
        <v>4235</v>
      </c>
      <c r="G615" s="212"/>
      <c r="H615" s="35" t="str">
        <f>CONCATENATE("          ",F615)</f>
        <v xml:space="preserve">          Perform Pilot Deployment Plan Verification</v>
      </c>
      <c r="I615" s="35"/>
      <c r="J615" s="35"/>
      <c r="K615" s="40"/>
      <c r="L615" s="40"/>
      <c r="M615" s="40">
        <v>0.4</v>
      </c>
      <c r="N615" s="40">
        <f>SUM(N616:N619)</f>
        <v>1</v>
      </c>
      <c r="O615" s="40"/>
      <c r="P615" s="42"/>
      <c r="Q615" s="42"/>
      <c r="R615" s="42" t="e">
        <f>(#REF!*M615)</f>
        <v>#REF!</v>
      </c>
      <c r="S615" s="42"/>
      <c r="T615" s="44"/>
      <c r="U615" s="44"/>
      <c r="V615" s="44" t="e">
        <f>R615*Sheet2!$C$4</f>
        <v>#REF!</v>
      </c>
      <c r="W615" s="44"/>
      <c r="X615" s="35" t="e">
        <f t="shared" si="101"/>
        <v>#REF!</v>
      </c>
      <c r="Y615" s="35" t="e">
        <f t="shared" si="102"/>
        <v>#REF!</v>
      </c>
      <c r="Z615" s="35"/>
      <c r="AA615" s="35">
        <f t="shared" si="103"/>
        <v>0</v>
      </c>
      <c r="AB615" s="35" t="e">
        <f>(WORKDAY(AA615,Y615))</f>
        <v>#REF!</v>
      </c>
      <c r="AC615" s="35"/>
    </row>
    <row r="616" spans="1:29" s="27" customFormat="1" ht="15" customHeight="1" outlineLevel="3" x14ac:dyDescent="0.35">
      <c r="A616" s="35">
        <f t="shared" si="100"/>
        <v>600</v>
      </c>
      <c r="B616" s="35"/>
      <c r="C616" s="35"/>
      <c r="D616" s="35"/>
      <c r="E616" s="35"/>
      <c r="F616" s="35" t="s">
        <v>4250</v>
      </c>
      <c r="G616" s="35" t="s">
        <v>4236</v>
      </c>
      <c r="H616" s="35" t="str">
        <f>CONCATENATE("               ",G616)</f>
        <v xml:space="preserve">               Identify Pilot Deployment Plan Reviewers</v>
      </c>
      <c r="I616" s="35" t="s">
        <v>1157</v>
      </c>
      <c r="J616" s="35">
        <f>LEN(TRIM(I616))-LEN(SUBSTITUTE(TRIM(I616),",",""))+1</f>
        <v>4</v>
      </c>
      <c r="K616" s="40"/>
      <c r="L616" s="40"/>
      <c r="M616" s="40"/>
      <c r="N616" s="40">
        <v>0.12</v>
      </c>
      <c r="O616" s="40"/>
      <c r="P616" s="42"/>
      <c r="Q616" s="42"/>
      <c r="R616" s="42"/>
      <c r="S616" s="42" t="e">
        <f>#REF!*N616</f>
        <v>#REF!</v>
      </c>
      <c r="T616" s="44"/>
      <c r="U616" s="44"/>
      <c r="V616" s="44"/>
      <c r="W616" s="44" t="e">
        <f>S616*Sheet2!$C$4</f>
        <v>#REF!</v>
      </c>
      <c r="X616" s="35" t="e">
        <f t="shared" si="101"/>
        <v>#REF!</v>
      </c>
      <c r="Y616" s="35" t="e">
        <f t="shared" si="102"/>
        <v>#REF!</v>
      </c>
      <c r="Z616" s="35"/>
      <c r="AA616" s="35">
        <f t="shared" si="103"/>
        <v>0</v>
      </c>
      <c r="AB616" s="35" t="e">
        <f>WORKDAY(AA616,Y616)</f>
        <v>#REF!</v>
      </c>
      <c r="AC616" s="35"/>
    </row>
    <row r="617" spans="1:29" s="27" customFormat="1" ht="15" customHeight="1" outlineLevel="3" x14ac:dyDescent="0.35">
      <c r="A617" s="35">
        <f t="shared" si="100"/>
        <v>601</v>
      </c>
      <c r="B617" s="35"/>
      <c r="C617" s="35"/>
      <c r="D617" s="35"/>
      <c r="E617" s="35"/>
      <c r="F617" s="35" t="s">
        <v>4251</v>
      </c>
      <c r="G617" s="35" t="s">
        <v>4237</v>
      </c>
      <c r="H617" s="35" t="str">
        <f>CONCATENATE("               ",G617)</f>
        <v xml:space="preserve">               Schedule Review and Approve Pilot Deployment Plan Review</v>
      </c>
      <c r="I617" s="35" t="s">
        <v>1157</v>
      </c>
      <c r="J617" s="35">
        <f>LEN(TRIM(I617))-LEN(SUBSTITUTE(TRIM(I617),",",""))+1</f>
        <v>4</v>
      </c>
      <c r="K617" s="40"/>
      <c r="L617" s="40"/>
      <c r="M617" s="40"/>
      <c r="N617" s="40">
        <v>0.02</v>
      </c>
      <c r="O617" s="40"/>
      <c r="P617" s="42"/>
      <c r="Q617" s="42"/>
      <c r="R617" s="42"/>
      <c r="S617" s="42" t="e">
        <f>#REF!*N617</f>
        <v>#REF!</v>
      </c>
      <c r="T617" s="44"/>
      <c r="U617" s="44"/>
      <c r="V617" s="44"/>
      <c r="W617" s="44" t="e">
        <f>S617*Sheet2!$C$4</f>
        <v>#REF!</v>
      </c>
      <c r="X617" s="35" t="e">
        <f t="shared" si="101"/>
        <v>#REF!</v>
      </c>
      <c r="Y617" s="35" t="e">
        <f t="shared" si="102"/>
        <v>#REF!</v>
      </c>
      <c r="Z617" s="35">
        <v>17</v>
      </c>
      <c r="AA617" s="35">
        <f t="shared" si="103"/>
        <v>0</v>
      </c>
      <c r="AB617" s="35" t="e">
        <f t="shared" ref="AB617:AB624" si="104">WORKDAY(AA617,X617)</f>
        <v>#REF!</v>
      </c>
      <c r="AC617" s="35"/>
    </row>
    <row r="618" spans="1:29" s="27" customFormat="1" ht="15" customHeight="1" outlineLevel="3" x14ac:dyDescent="0.35">
      <c r="A618" s="35">
        <f t="shared" si="100"/>
        <v>602</v>
      </c>
      <c r="B618" s="35"/>
      <c r="C618" s="35"/>
      <c r="D618" s="35"/>
      <c r="E618" s="35"/>
      <c r="F618" s="35" t="s">
        <v>4252</v>
      </c>
      <c r="G618" s="35" t="s">
        <v>4238</v>
      </c>
      <c r="H618" s="35" t="str">
        <f>CONCATENATE("               ",G618)</f>
        <v xml:space="preserve">               Conduct Review and Approve Pilot Deployment Plan Meeting</v>
      </c>
      <c r="I618" s="35" t="s">
        <v>1157</v>
      </c>
      <c r="J618" s="35">
        <f>LEN(TRIM(I618))-LEN(SUBSTITUTE(TRIM(I618),",",""))+1</f>
        <v>4</v>
      </c>
      <c r="K618" s="40"/>
      <c r="L618" s="40"/>
      <c r="M618" s="40"/>
      <c r="N618" s="40">
        <v>0.38</v>
      </c>
      <c r="O618" s="40"/>
      <c r="P618" s="42"/>
      <c r="Q618" s="42"/>
      <c r="R618" s="42"/>
      <c r="S618" s="42" t="e">
        <f>#REF!*N618</f>
        <v>#REF!</v>
      </c>
      <c r="T618" s="44"/>
      <c r="U618" s="44"/>
      <c r="V618" s="44"/>
      <c r="W618" s="44" t="e">
        <f>S618*Sheet2!$C$4</f>
        <v>#REF!</v>
      </c>
      <c r="X618" s="35" t="e">
        <f t="shared" si="101"/>
        <v>#REF!</v>
      </c>
      <c r="Y618" s="35" t="e">
        <f t="shared" si="102"/>
        <v>#REF!</v>
      </c>
      <c r="Z618" s="35">
        <v>18</v>
      </c>
      <c r="AA618" s="35">
        <f t="shared" si="103"/>
        <v>0</v>
      </c>
      <c r="AB618" s="35" t="e">
        <f t="shared" si="104"/>
        <v>#REF!</v>
      </c>
      <c r="AC618" s="35"/>
    </row>
    <row r="619" spans="1:29" s="27" customFormat="1" ht="15" customHeight="1" outlineLevel="3" x14ac:dyDescent="0.35">
      <c r="A619" s="35">
        <f t="shared" si="100"/>
        <v>603</v>
      </c>
      <c r="B619" s="35"/>
      <c r="C619" s="35"/>
      <c r="D619" s="35"/>
      <c r="E619" s="35"/>
      <c r="F619" s="35" t="s">
        <v>4253</v>
      </c>
      <c r="G619" s="35" t="s">
        <v>4239</v>
      </c>
      <c r="H619" s="35" t="str">
        <f>CONCATENATE("               ",G619)</f>
        <v xml:space="preserve">               Review and Log Pilot Deployment Plan Feedback</v>
      </c>
      <c r="I619" s="35" t="s">
        <v>1157</v>
      </c>
      <c r="J619" s="35">
        <f>LEN(TRIM(I619))-LEN(SUBSTITUTE(TRIM(I619),",",""))+1</f>
        <v>4</v>
      </c>
      <c r="K619" s="40"/>
      <c r="L619" s="40"/>
      <c r="M619" s="40"/>
      <c r="N619" s="40">
        <v>0.48</v>
      </c>
      <c r="O619" s="40"/>
      <c r="P619" s="42"/>
      <c r="Q619" s="42"/>
      <c r="R619" s="42"/>
      <c r="S619" s="42" t="e">
        <f>#REF!*N619</f>
        <v>#REF!</v>
      </c>
      <c r="T619" s="44"/>
      <c r="U619" s="44"/>
      <c r="V619" s="44"/>
      <c r="W619" s="44" t="e">
        <f>S619*Sheet2!$C$4</f>
        <v>#REF!</v>
      </c>
      <c r="X619" s="35" t="e">
        <f t="shared" si="101"/>
        <v>#REF!</v>
      </c>
      <c r="Y619" s="35" t="e">
        <f t="shared" si="102"/>
        <v>#REF!</v>
      </c>
      <c r="Z619" s="35">
        <v>19</v>
      </c>
      <c r="AA619" s="35">
        <f t="shared" si="103"/>
        <v>12</v>
      </c>
      <c r="AB619" s="35" t="e">
        <f t="shared" si="104"/>
        <v>#REF!</v>
      </c>
      <c r="AC619" s="35"/>
    </row>
    <row r="620" spans="1:29" s="27" customFormat="1" ht="15" customHeight="1" outlineLevel="2" x14ac:dyDescent="0.35">
      <c r="A620" s="35">
        <f t="shared" si="100"/>
        <v>604</v>
      </c>
      <c r="B620" s="35"/>
      <c r="C620" s="35"/>
      <c r="D620" s="35"/>
      <c r="E620" s="35" t="s">
        <v>4251</v>
      </c>
      <c r="F620" s="212" t="s">
        <v>4240</v>
      </c>
      <c r="G620" s="212"/>
      <c r="H620" s="35" t="str">
        <f>CONCATENATE("          ",F620)</f>
        <v xml:space="preserve">          Analyze Pilot Deployment Plan Verification Results</v>
      </c>
      <c r="I620" s="35"/>
      <c r="J620" s="35"/>
      <c r="K620" s="40"/>
      <c r="L620" s="40"/>
      <c r="M620" s="40">
        <v>0.6</v>
      </c>
      <c r="N620" s="40">
        <f>SUM(N621:N624)</f>
        <v>1</v>
      </c>
      <c r="O620" s="40"/>
      <c r="P620" s="42"/>
      <c r="Q620" s="42"/>
      <c r="R620" s="42" t="e">
        <f>(#REF!*M620)</f>
        <v>#REF!</v>
      </c>
      <c r="S620" s="42"/>
      <c r="T620" s="44"/>
      <c r="U620" s="44"/>
      <c r="V620" s="44" t="e">
        <f>R620*Sheet2!$C$4</f>
        <v>#REF!</v>
      </c>
      <c r="W620" s="44"/>
      <c r="X620" s="35" t="e">
        <f t="shared" si="101"/>
        <v>#REF!</v>
      </c>
      <c r="Y620" s="35" t="e">
        <f t="shared" si="102"/>
        <v>#REF!</v>
      </c>
      <c r="Z620" s="35">
        <v>15</v>
      </c>
      <c r="AA620" s="35">
        <f t="shared" si="103"/>
        <v>0</v>
      </c>
      <c r="AB620" s="35" t="e">
        <f t="shared" si="104"/>
        <v>#REF!</v>
      </c>
      <c r="AC620" s="35"/>
    </row>
    <row r="621" spans="1:29" s="27" customFormat="1" ht="15" customHeight="1" outlineLevel="3" x14ac:dyDescent="0.35">
      <c r="A621" s="35">
        <f t="shared" si="100"/>
        <v>605</v>
      </c>
      <c r="B621" s="35"/>
      <c r="C621" s="35"/>
      <c r="D621" s="35"/>
      <c r="E621" s="35"/>
      <c r="F621" s="35" t="s">
        <v>4250</v>
      </c>
      <c r="G621" s="35" t="s">
        <v>4230</v>
      </c>
      <c r="H621" s="35" t="str">
        <f>CONCATENATE("               ",G621)</f>
        <v xml:space="preserve">               Resolve Pilot Deployment Plan Feedback</v>
      </c>
      <c r="I621" s="35"/>
      <c r="J621" s="35">
        <f>LEN(TRIM(I621))-LEN(SUBSTITUTE(TRIM(I621),",",""))+1</f>
        <v>1</v>
      </c>
      <c r="K621" s="40"/>
      <c r="L621" s="40"/>
      <c r="M621" s="40"/>
      <c r="N621" s="40">
        <v>0.5</v>
      </c>
      <c r="O621" s="40"/>
      <c r="P621" s="42"/>
      <c r="Q621" s="42"/>
      <c r="R621" s="42"/>
      <c r="S621" s="42" t="e">
        <f>#REF!*N621</f>
        <v>#REF!</v>
      </c>
      <c r="T621" s="44"/>
      <c r="U621" s="44"/>
      <c r="V621" s="44"/>
      <c r="W621" s="44" t="e">
        <f>S621*Sheet2!$C$4</f>
        <v>#REF!</v>
      </c>
      <c r="X621" s="35" t="e">
        <f t="shared" si="101"/>
        <v>#REF!</v>
      </c>
      <c r="Y621" s="35" t="e">
        <f t="shared" si="102"/>
        <v>#REF!</v>
      </c>
      <c r="Z621" s="35"/>
      <c r="AA621" s="35">
        <f t="shared" si="103"/>
        <v>0</v>
      </c>
      <c r="AB621" s="35" t="e">
        <f t="shared" si="104"/>
        <v>#REF!</v>
      </c>
      <c r="AC621" s="35"/>
    </row>
    <row r="622" spans="1:29" s="27" customFormat="1" ht="15" customHeight="1" outlineLevel="3" x14ac:dyDescent="0.35">
      <c r="A622" s="35">
        <f t="shared" si="100"/>
        <v>606</v>
      </c>
      <c r="B622" s="35"/>
      <c r="C622" s="35"/>
      <c r="D622" s="35"/>
      <c r="E622" s="35"/>
      <c r="F622" s="35" t="s">
        <v>4251</v>
      </c>
      <c r="G622" s="35" t="s">
        <v>4241</v>
      </c>
      <c r="H622" s="35" t="str">
        <f>CONCATENATE("               ",G622)</f>
        <v xml:space="preserve">               Verify Closure of Pilot Deployment Plan Feedback</v>
      </c>
      <c r="I622" s="35"/>
      <c r="J622" s="35">
        <f>LEN(TRIM(I622))-LEN(SUBSTITUTE(TRIM(I622),",",""))+1</f>
        <v>1</v>
      </c>
      <c r="K622" s="40"/>
      <c r="L622" s="40"/>
      <c r="M622" s="40"/>
      <c r="N622" s="40">
        <v>0.3</v>
      </c>
      <c r="O622" s="40"/>
      <c r="P622" s="42"/>
      <c r="Q622" s="42"/>
      <c r="R622" s="42"/>
      <c r="S622" s="42" t="e">
        <f>#REF!*N622</f>
        <v>#REF!</v>
      </c>
      <c r="T622" s="44"/>
      <c r="U622" s="44"/>
      <c r="V622" s="44"/>
      <c r="W622" s="44" t="e">
        <f>S622*Sheet2!$C$4</f>
        <v>#REF!</v>
      </c>
      <c r="X622" s="35" t="e">
        <f t="shared" si="101"/>
        <v>#REF!</v>
      </c>
      <c r="Y622" s="35" t="e">
        <f t="shared" si="102"/>
        <v>#REF!</v>
      </c>
      <c r="Z622" s="35">
        <v>22</v>
      </c>
      <c r="AA622" s="35">
        <f t="shared" si="103"/>
        <v>0</v>
      </c>
      <c r="AB622" s="35" t="e">
        <f t="shared" si="104"/>
        <v>#REF!</v>
      </c>
      <c r="AC622" s="35"/>
    </row>
    <row r="623" spans="1:29" s="27" customFormat="1" ht="15" customHeight="1" outlineLevel="3" x14ac:dyDescent="0.35">
      <c r="A623" s="35">
        <f t="shared" si="100"/>
        <v>607</v>
      </c>
      <c r="B623" s="35"/>
      <c r="C623" s="35"/>
      <c r="D623" s="35"/>
      <c r="E623" s="35"/>
      <c r="F623" s="35" t="s">
        <v>4252</v>
      </c>
      <c r="G623" s="35" t="s">
        <v>4242</v>
      </c>
      <c r="H623" s="35" t="str">
        <f>CONCATENATE("               ",G623)</f>
        <v xml:space="preserve">               Document and Communicate Pilot Deployment Plans Review Results</v>
      </c>
      <c r="I623" s="35"/>
      <c r="J623" s="35">
        <f>LEN(TRIM(I623))-LEN(SUBSTITUTE(TRIM(I623),",",""))+1</f>
        <v>1</v>
      </c>
      <c r="K623" s="40"/>
      <c r="L623" s="40"/>
      <c r="M623" s="40"/>
      <c r="N623" s="40">
        <v>0.1</v>
      </c>
      <c r="O623" s="40"/>
      <c r="P623" s="42"/>
      <c r="Q623" s="42"/>
      <c r="R623" s="42"/>
      <c r="S623" s="42" t="e">
        <f>#REF!*N623</f>
        <v>#REF!</v>
      </c>
      <c r="T623" s="44"/>
      <c r="U623" s="44"/>
      <c r="V623" s="44"/>
      <c r="W623" s="44" t="e">
        <f>S623*Sheet2!$C$4</f>
        <v>#REF!</v>
      </c>
      <c r="X623" s="35" t="e">
        <f t="shared" si="101"/>
        <v>#REF!</v>
      </c>
      <c r="Y623" s="35" t="e">
        <f t="shared" si="102"/>
        <v>#REF!</v>
      </c>
      <c r="Z623" s="35">
        <v>23</v>
      </c>
      <c r="AA623" s="35">
        <f t="shared" si="103"/>
        <v>0</v>
      </c>
      <c r="AB623" s="35" t="e">
        <f t="shared" si="104"/>
        <v>#REF!</v>
      </c>
      <c r="AC623" s="35"/>
    </row>
    <row r="624" spans="1:29" s="27" customFormat="1" ht="15" customHeight="1" outlineLevel="3" x14ac:dyDescent="0.35">
      <c r="A624" s="35">
        <f t="shared" si="100"/>
        <v>608</v>
      </c>
      <c r="B624" s="35"/>
      <c r="C624" s="35"/>
      <c r="D624" s="35"/>
      <c r="E624" s="35"/>
      <c r="F624" s="35" t="s">
        <v>4253</v>
      </c>
      <c r="G624" s="35" t="s">
        <v>4243</v>
      </c>
      <c r="H624" s="35" t="str">
        <f>CONCATENATE("               ",G624)</f>
        <v xml:space="preserve">               Obtain Approval and Pilot Deployment Plan</v>
      </c>
      <c r="I624" s="35"/>
      <c r="J624" s="35">
        <f>LEN(TRIM(I624))-LEN(SUBSTITUTE(TRIM(I624),",",""))+1</f>
        <v>1</v>
      </c>
      <c r="K624" s="40"/>
      <c r="L624" s="40"/>
      <c r="M624" s="40"/>
      <c r="N624" s="40">
        <v>0.1</v>
      </c>
      <c r="O624" s="40"/>
      <c r="P624" s="42"/>
      <c r="Q624" s="42"/>
      <c r="R624" s="42"/>
      <c r="S624" s="42" t="e">
        <f>#REF!*N624</f>
        <v>#REF!</v>
      </c>
      <c r="T624" s="44"/>
      <c r="U624" s="44"/>
      <c r="V624" s="44"/>
      <c r="W624" s="44" t="e">
        <f>S624*Sheet2!$C$4</f>
        <v>#REF!</v>
      </c>
      <c r="X624" s="35" t="e">
        <f t="shared" si="101"/>
        <v>#REF!</v>
      </c>
      <c r="Y624" s="35" t="e">
        <f t="shared" si="102"/>
        <v>#REF!</v>
      </c>
      <c r="Z624" s="35">
        <v>24</v>
      </c>
      <c r="AA624" s="35">
        <f t="shared" si="103"/>
        <v>17</v>
      </c>
      <c r="AB624" s="35" t="e">
        <f t="shared" si="104"/>
        <v>#REF!</v>
      </c>
      <c r="AC624" s="35"/>
    </row>
    <row r="625" spans="1:29" s="27" customFormat="1" ht="15" customHeight="1" outlineLevel="1" x14ac:dyDescent="0.35">
      <c r="A625" s="35">
        <f t="shared" si="100"/>
        <v>609</v>
      </c>
      <c r="B625" s="35"/>
      <c r="C625" s="35"/>
      <c r="D625" s="35" t="s">
        <v>4254</v>
      </c>
      <c r="E625" s="212" t="s">
        <v>4177</v>
      </c>
      <c r="F625" s="212"/>
      <c r="G625" s="212"/>
      <c r="H625" s="35"/>
      <c r="I625" s="35"/>
      <c r="J625" s="35"/>
      <c r="K625" s="40"/>
      <c r="L625" s="40"/>
      <c r="M625" s="40">
        <v>0.18</v>
      </c>
      <c r="N625" s="40"/>
      <c r="O625" s="40"/>
      <c r="P625" s="42"/>
      <c r="Q625" s="42"/>
      <c r="R625" s="42">
        <f t="shared" si="99"/>
        <v>3.3695999999999997</v>
      </c>
      <c r="S625" s="42"/>
      <c r="T625" s="44"/>
      <c r="U625" s="44"/>
      <c r="V625" s="44"/>
      <c r="W625" s="44"/>
      <c r="X625" s="35">
        <f t="shared" si="101"/>
        <v>0.56159999999999999</v>
      </c>
      <c r="Y625" s="35">
        <f t="shared" ref="Y625:Y632" si="105">ROUNDUP(X625,1)</f>
        <v>0.6</v>
      </c>
      <c r="Z625" s="35"/>
      <c r="AA625" s="35">
        <f t="shared" si="103"/>
        <v>0</v>
      </c>
      <c r="AB625" s="35" t="e">
        <f>#REF!</f>
        <v>#REF!</v>
      </c>
      <c r="AC625" s="35"/>
    </row>
    <row r="626" spans="1:29" s="27" customFormat="1" ht="15" customHeight="1" outlineLevel="2" x14ac:dyDescent="0.35">
      <c r="A626" s="35">
        <f t="shared" si="100"/>
        <v>610</v>
      </c>
      <c r="B626" s="35"/>
      <c r="C626" s="35"/>
      <c r="D626" s="35"/>
      <c r="E626" s="35" t="s">
        <v>4261</v>
      </c>
      <c r="F626" s="35" t="s">
        <v>4244</v>
      </c>
      <c r="G626" s="35"/>
      <c r="H626" s="35"/>
      <c r="I626" s="35"/>
      <c r="J626" s="35"/>
      <c r="K626" s="40"/>
      <c r="L626" s="40"/>
      <c r="M626" s="40"/>
      <c r="N626" s="40"/>
      <c r="O626" s="40"/>
      <c r="P626" s="42"/>
      <c r="Q626" s="42"/>
      <c r="R626" s="42">
        <f t="shared" si="99"/>
        <v>0</v>
      </c>
      <c r="S626" s="42"/>
      <c r="T626" s="44"/>
      <c r="U626" s="44"/>
      <c r="V626" s="44"/>
      <c r="W626" s="44"/>
      <c r="X626" s="35">
        <f t="shared" si="101"/>
        <v>0</v>
      </c>
      <c r="Y626" s="35">
        <f t="shared" si="105"/>
        <v>0</v>
      </c>
      <c r="Z626" s="35"/>
      <c r="AA626" s="35">
        <f t="shared" si="103"/>
        <v>0</v>
      </c>
      <c r="AB626" s="35" t="e">
        <f>#REF!</f>
        <v>#REF!</v>
      </c>
      <c r="AC626" s="35"/>
    </row>
    <row r="627" spans="1:29" s="27" customFormat="1" ht="15" customHeight="1" outlineLevel="2" x14ac:dyDescent="0.35">
      <c r="A627" s="35">
        <f t="shared" si="100"/>
        <v>611</v>
      </c>
      <c r="B627" s="35"/>
      <c r="C627" s="35"/>
      <c r="D627" s="35"/>
      <c r="E627" s="35" t="s">
        <v>4255</v>
      </c>
      <c r="F627" s="35" t="s">
        <v>4245</v>
      </c>
      <c r="G627" s="35"/>
      <c r="H627" s="35"/>
      <c r="I627" s="35"/>
      <c r="J627" s="35"/>
      <c r="K627" s="40"/>
      <c r="L627" s="40"/>
      <c r="M627" s="40"/>
      <c r="N627" s="40"/>
      <c r="O627" s="40"/>
      <c r="P627" s="42"/>
      <c r="Q627" s="42"/>
      <c r="R627" s="42">
        <f t="shared" si="99"/>
        <v>0</v>
      </c>
      <c r="S627" s="42"/>
      <c r="T627" s="44"/>
      <c r="U627" s="44"/>
      <c r="V627" s="44"/>
      <c r="W627" s="44"/>
      <c r="X627" s="35">
        <f t="shared" si="101"/>
        <v>0</v>
      </c>
      <c r="Y627" s="35">
        <f t="shared" si="105"/>
        <v>0</v>
      </c>
      <c r="Z627" s="35"/>
      <c r="AA627" s="35">
        <f t="shared" si="103"/>
        <v>0</v>
      </c>
      <c r="AB627" s="35">
        <f>AB449</f>
        <v>3</v>
      </c>
      <c r="AC627" s="35"/>
    </row>
    <row r="628" spans="1:29" s="27" customFormat="1" ht="15" customHeight="1" outlineLevel="2" x14ac:dyDescent="0.35">
      <c r="A628" s="35">
        <f t="shared" si="100"/>
        <v>612</v>
      </c>
      <c r="B628" s="35"/>
      <c r="C628" s="35"/>
      <c r="D628" s="35"/>
      <c r="E628" s="35" t="s">
        <v>4256</v>
      </c>
      <c r="F628" s="35" t="s">
        <v>3148</v>
      </c>
      <c r="G628" s="35"/>
      <c r="H628" s="35"/>
      <c r="I628" s="35"/>
      <c r="J628" s="35"/>
      <c r="K628" s="40"/>
      <c r="L628" s="40"/>
      <c r="M628" s="40"/>
      <c r="N628" s="40"/>
      <c r="O628" s="40"/>
      <c r="P628" s="42"/>
      <c r="Q628" s="42"/>
      <c r="R628" s="42">
        <f t="shared" si="99"/>
        <v>0</v>
      </c>
      <c r="S628" s="42"/>
      <c r="T628" s="44"/>
      <c r="U628" s="44"/>
      <c r="V628" s="44"/>
      <c r="W628" s="44"/>
      <c r="X628" s="35">
        <f t="shared" si="101"/>
        <v>0</v>
      </c>
      <c r="Y628" s="35">
        <f t="shared" si="105"/>
        <v>0</v>
      </c>
      <c r="Z628" s="35"/>
      <c r="AA628" s="35">
        <f t="shared" si="103"/>
        <v>0</v>
      </c>
      <c r="AB628" s="35" t="e">
        <f>#REF!</f>
        <v>#REF!</v>
      </c>
      <c r="AC628" s="35"/>
    </row>
    <row r="629" spans="1:29" s="27" customFormat="1" ht="15" customHeight="1" outlineLevel="2" x14ac:dyDescent="0.35">
      <c r="A629" s="35">
        <f t="shared" si="100"/>
        <v>613</v>
      </c>
      <c r="B629" s="35"/>
      <c r="C629" s="35"/>
      <c r="D629" s="35"/>
      <c r="E629" s="35" t="s">
        <v>4257</v>
      </c>
      <c r="F629" s="35" t="s">
        <v>4246</v>
      </c>
      <c r="G629" s="35"/>
      <c r="H629" s="35"/>
      <c r="I629" s="35"/>
      <c r="J629" s="35"/>
      <c r="K629" s="40"/>
      <c r="L629" s="40"/>
      <c r="M629" s="40"/>
      <c r="N629" s="40"/>
      <c r="O629" s="40"/>
      <c r="P629" s="42"/>
      <c r="Q629" s="42"/>
      <c r="R629" s="42">
        <f t="shared" si="99"/>
        <v>0</v>
      </c>
      <c r="S629" s="42"/>
      <c r="T629" s="44"/>
      <c r="U629" s="44"/>
      <c r="V629" s="44"/>
      <c r="W629" s="44"/>
      <c r="X629" s="35">
        <f t="shared" si="101"/>
        <v>0</v>
      </c>
      <c r="Y629" s="35">
        <f t="shared" si="105"/>
        <v>0</v>
      </c>
      <c r="Z629" s="35"/>
      <c r="AA629" s="35">
        <f t="shared" si="103"/>
        <v>0</v>
      </c>
      <c r="AB629" s="35" t="e">
        <f>AB450</f>
        <v>#REF!</v>
      </c>
      <c r="AC629" s="35"/>
    </row>
    <row r="630" spans="1:29" s="27" customFormat="1" ht="15" customHeight="1" outlineLevel="2" x14ac:dyDescent="0.35">
      <c r="A630" s="35">
        <f t="shared" si="100"/>
        <v>614</v>
      </c>
      <c r="B630" s="35"/>
      <c r="C630" s="35"/>
      <c r="D630" s="35"/>
      <c r="E630" s="35" t="s">
        <v>4258</v>
      </c>
      <c r="F630" s="35" t="s">
        <v>4247</v>
      </c>
      <c r="G630" s="35"/>
      <c r="H630" s="35"/>
      <c r="I630" s="35"/>
      <c r="J630" s="35"/>
      <c r="K630" s="40"/>
      <c r="L630" s="40"/>
      <c r="M630" s="40"/>
      <c r="N630" s="40"/>
      <c r="O630" s="40"/>
      <c r="P630" s="42"/>
      <c r="Q630" s="42"/>
      <c r="R630" s="42">
        <f t="shared" si="99"/>
        <v>0</v>
      </c>
      <c r="S630" s="42"/>
      <c r="T630" s="44"/>
      <c r="U630" s="44"/>
      <c r="V630" s="44"/>
      <c r="W630" s="44"/>
      <c r="X630" s="35">
        <f t="shared" si="101"/>
        <v>0</v>
      </c>
      <c r="Y630" s="35">
        <f t="shared" si="105"/>
        <v>0</v>
      </c>
      <c r="Z630" s="35"/>
      <c r="AA630" s="35">
        <f t="shared" si="103"/>
        <v>0</v>
      </c>
      <c r="AB630" s="35" t="e">
        <f>AB451</f>
        <v>#REF!</v>
      </c>
      <c r="AC630" s="35"/>
    </row>
    <row r="631" spans="1:29" s="27" customFormat="1" ht="15" customHeight="1" outlineLevel="2" x14ac:dyDescent="0.35">
      <c r="A631" s="35">
        <f t="shared" si="100"/>
        <v>615</v>
      </c>
      <c r="B631" s="35"/>
      <c r="C631" s="35"/>
      <c r="D631" s="35"/>
      <c r="E631" s="35" t="s">
        <v>4259</v>
      </c>
      <c r="F631" s="35" t="s">
        <v>4248</v>
      </c>
      <c r="G631" s="35"/>
      <c r="H631" s="35"/>
      <c r="I631" s="35"/>
      <c r="J631" s="35"/>
      <c r="K631" s="40"/>
      <c r="L631" s="40"/>
      <c r="M631" s="40"/>
      <c r="N631" s="40"/>
      <c r="O631" s="40"/>
      <c r="P631" s="42"/>
      <c r="Q631" s="42"/>
      <c r="R631" s="42">
        <f t="shared" si="99"/>
        <v>0</v>
      </c>
      <c r="S631" s="42"/>
      <c r="T631" s="44"/>
      <c r="U631" s="44"/>
      <c r="V631" s="44"/>
      <c r="W631" s="44"/>
      <c r="X631" s="35">
        <f t="shared" si="101"/>
        <v>0</v>
      </c>
      <c r="Y631" s="35">
        <f t="shared" si="105"/>
        <v>0</v>
      </c>
      <c r="Z631" s="35"/>
      <c r="AA631" s="35">
        <f t="shared" si="103"/>
        <v>0</v>
      </c>
      <c r="AB631" s="35" t="e">
        <f>AB452</f>
        <v>#REF!</v>
      </c>
      <c r="AC631" s="35"/>
    </row>
    <row r="632" spans="1:29" s="27" customFormat="1" ht="15" customHeight="1" outlineLevel="2" x14ac:dyDescent="0.35">
      <c r="A632" s="35">
        <f t="shared" si="100"/>
        <v>616</v>
      </c>
      <c r="B632" s="35"/>
      <c r="C632" s="35"/>
      <c r="D632" s="35"/>
      <c r="E632" s="35" t="s">
        <v>4260</v>
      </c>
      <c r="F632" s="35" t="s">
        <v>4176</v>
      </c>
      <c r="G632" s="35"/>
      <c r="H632" s="35"/>
      <c r="I632" s="35"/>
      <c r="J632" s="35"/>
      <c r="K632" s="40"/>
      <c r="L632" s="40"/>
      <c r="M632" s="40"/>
      <c r="N632" s="40"/>
      <c r="O632" s="40"/>
      <c r="P632" s="42"/>
      <c r="Q632" s="42"/>
      <c r="R632" s="42">
        <f t="shared" si="99"/>
        <v>0</v>
      </c>
      <c r="S632" s="42"/>
      <c r="T632" s="44"/>
      <c r="U632" s="44"/>
      <c r="V632" s="44"/>
      <c r="W632" s="44"/>
      <c r="X632" s="35">
        <f t="shared" si="101"/>
        <v>0</v>
      </c>
      <c r="Y632" s="35">
        <f t="shared" si="105"/>
        <v>0</v>
      </c>
      <c r="Z632" s="35"/>
      <c r="AA632" s="35">
        <f t="shared" si="103"/>
        <v>0</v>
      </c>
      <c r="AB632" s="35">
        <f>AB453</f>
        <v>0</v>
      </c>
      <c r="AC632" s="35"/>
    </row>
    <row r="633" spans="1:29" s="27" customFormat="1" ht="15" customHeight="1" outlineLevel="1" x14ac:dyDescent="0.35">
      <c r="A633" s="35">
        <f t="shared" si="100"/>
        <v>617</v>
      </c>
      <c r="B633" s="35"/>
      <c r="C633" s="35"/>
      <c r="D633" s="35"/>
      <c r="E633" s="35"/>
      <c r="F633" s="35"/>
      <c r="G633" s="35"/>
      <c r="H633" s="35"/>
      <c r="I633" s="35"/>
      <c r="J633" s="35"/>
      <c r="K633" s="40"/>
      <c r="L633" s="40"/>
      <c r="M633" s="40"/>
      <c r="N633" s="40"/>
      <c r="O633" s="40"/>
      <c r="P633" s="42"/>
      <c r="Q633" s="42"/>
      <c r="R633" s="42"/>
      <c r="S633" s="42"/>
      <c r="T633" s="44"/>
      <c r="U633" s="44"/>
      <c r="V633" s="44"/>
      <c r="W633" s="44"/>
      <c r="X633" s="35"/>
      <c r="Y633" s="35"/>
      <c r="Z633" s="35"/>
      <c r="AA633" s="35"/>
      <c r="AB633" s="35"/>
      <c r="AC633" s="35"/>
    </row>
    <row r="634" spans="1:29" s="27" customFormat="1" ht="15" customHeight="1" outlineLevel="1" x14ac:dyDescent="0.35">
      <c r="A634" s="35">
        <f t="shared" si="100"/>
        <v>618</v>
      </c>
      <c r="B634" s="35"/>
      <c r="C634" s="35"/>
      <c r="D634" s="35"/>
      <c r="E634" s="35" t="s">
        <v>3669</v>
      </c>
      <c r="F634" s="212" t="s">
        <v>3464</v>
      </c>
      <c r="G634" s="212"/>
      <c r="H634" s="35"/>
      <c r="I634" s="35"/>
      <c r="J634" s="35"/>
      <c r="K634" s="40"/>
      <c r="L634" s="40"/>
      <c r="M634" s="40"/>
      <c r="N634" s="40"/>
      <c r="O634" s="40"/>
      <c r="P634" s="42"/>
      <c r="Q634" s="42"/>
      <c r="R634" s="42">
        <f t="shared" si="99"/>
        <v>0</v>
      </c>
      <c r="S634" s="42"/>
      <c r="T634" s="44"/>
      <c r="U634" s="44"/>
      <c r="V634" s="44"/>
      <c r="W634" s="44"/>
      <c r="X634" s="35">
        <f>IF(ISBLANK(P634),IF(ISBLANK(Q634),IF(ISBLANK(R634),IF(ISBLANK(S634),"Error",S634),R634),Q634),P634)/6</f>
        <v>0</v>
      </c>
      <c r="Y634" s="35">
        <f>ROUNDUP(X634,1)</f>
        <v>0</v>
      </c>
      <c r="Z634" s="35"/>
      <c r="AA634" s="35">
        <f>IF(ISBLANK(Z634),,WORKDAY(VLOOKUP(Z634,$A$2:$AB$876,26),0))</f>
        <v>0</v>
      </c>
      <c r="AB634" s="35" t="e">
        <f>AB454</f>
        <v>#REF!</v>
      </c>
      <c r="AC634" s="35"/>
    </row>
    <row r="635" spans="1:29" s="27" customFormat="1" ht="15" customHeight="1" outlineLevel="1" x14ac:dyDescent="0.35">
      <c r="A635" s="35">
        <f t="shared" si="100"/>
        <v>619</v>
      </c>
      <c r="B635" s="35"/>
      <c r="C635" s="35"/>
      <c r="D635" s="35"/>
      <c r="E635" s="35" t="s">
        <v>3670</v>
      </c>
      <c r="F635" s="212" t="s">
        <v>3465</v>
      </c>
      <c r="G635" s="212"/>
      <c r="H635" s="35"/>
      <c r="I635" s="35"/>
      <c r="J635" s="35"/>
      <c r="K635" s="40"/>
      <c r="L635" s="40"/>
      <c r="M635" s="40"/>
      <c r="N635" s="40"/>
      <c r="O635" s="40"/>
      <c r="P635" s="42"/>
      <c r="Q635" s="42"/>
      <c r="R635" s="42">
        <f t="shared" si="99"/>
        <v>0</v>
      </c>
      <c r="S635" s="42"/>
      <c r="T635" s="44"/>
      <c r="U635" s="44"/>
      <c r="V635" s="44"/>
      <c r="W635" s="44"/>
      <c r="X635" s="35">
        <f>IF(ISBLANK(P635),IF(ISBLANK(Q635),IF(ISBLANK(R635),IF(ISBLANK(S635),"Error",S635),R635),Q635),P635)/6</f>
        <v>0</v>
      </c>
      <c r="Y635" s="35">
        <f>ROUNDUP(X635,1)</f>
        <v>0</v>
      </c>
      <c r="Z635" s="35"/>
      <c r="AA635" s="35">
        <f>IF(ISBLANK(Z635),,WORKDAY(VLOOKUP(Z635,$A$2:$AB$876,26),0))</f>
        <v>0</v>
      </c>
      <c r="AB635" s="35" t="e">
        <f>AB455</f>
        <v>#REF!</v>
      </c>
      <c r="AC635" s="35"/>
    </row>
    <row r="636" spans="1:29" s="27" customFormat="1" ht="15" customHeight="1" outlineLevel="1" x14ac:dyDescent="0.35">
      <c r="A636" s="35">
        <f t="shared" si="100"/>
        <v>620</v>
      </c>
      <c r="B636" s="35"/>
      <c r="C636" s="35"/>
      <c r="D636" s="35"/>
      <c r="E636" s="35"/>
      <c r="F636" s="35"/>
      <c r="G636" s="35"/>
      <c r="H636" s="35"/>
      <c r="I636" s="35"/>
      <c r="J636" s="35"/>
      <c r="K636" s="40"/>
      <c r="L636" s="40"/>
      <c r="M636" s="40"/>
      <c r="N636" s="40"/>
      <c r="O636" s="40"/>
      <c r="P636" s="42"/>
      <c r="Q636" s="42"/>
      <c r="R636" s="42"/>
      <c r="S636" s="42"/>
      <c r="T636" s="44"/>
      <c r="U636" s="44"/>
      <c r="V636" s="44"/>
      <c r="W636" s="44"/>
      <c r="X636" s="35"/>
      <c r="Y636" s="35"/>
      <c r="Z636" s="35"/>
      <c r="AA636" s="35"/>
      <c r="AB636" s="35"/>
      <c r="AC636" s="35"/>
    </row>
    <row r="637" spans="1:29" s="27" customFormat="1" ht="15" customHeight="1" outlineLevel="1" x14ac:dyDescent="0.35">
      <c r="A637" s="35">
        <f t="shared" si="100"/>
        <v>621</v>
      </c>
      <c r="B637" s="35"/>
      <c r="C637" s="35"/>
      <c r="D637" s="35" t="s">
        <v>4262</v>
      </c>
      <c r="E637" s="212" t="s">
        <v>3466</v>
      </c>
      <c r="F637" s="212"/>
      <c r="G637" s="212"/>
      <c r="H637" s="35"/>
      <c r="I637" s="35"/>
      <c r="J637" s="35"/>
      <c r="K637" s="40"/>
      <c r="L637" s="40"/>
      <c r="M637" s="40">
        <v>0.05</v>
      </c>
      <c r="N637" s="40"/>
      <c r="O637" s="40"/>
      <c r="P637" s="42"/>
      <c r="Q637" s="42"/>
      <c r="R637" s="42">
        <f t="shared" si="99"/>
        <v>0.93599999999999994</v>
      </c>
      <c r="S637" s="42"/>
      <c r="T637" s="44"/>
      <c r="U637" s="44"/>
      <c r="V637" s="44"/>
      <c r="W637" s="44"/>
      <c r="X637" s="35">
        <f>IF(ISBLANK(P637),IF(ISBLANK(Q637),IF(ISBLANK(R637),IF(ISBLANK(S637),"Error",S637),R637),Q637),P637)/6</f>
        <v>0.156</v>
      </c>
      <c r="Y637" s="35">
        <f>ROUNDUP(X637,1)</f>
        <v>0.2</v>
      </c>
      <c r="Z637" s="35"/>
      <c r="AA637" s="35">
        <f>IF(ISBLANK(Z637),,WORKDAY(VLOOKUP(Z637,$A$2:$AB$876,26),0))</f>
        <v>0</v>
      </c>
      <c r="AB637" s="35" t="e">
        <f>AB456</f>
        <v>#REF!</v>
      </c>
      <c r="AC637" s="35"/>
    </row>
    <row r="638" spans="1:29" s="27" customFormat="1" ht="15" customHeight="1" outlineLevel="1" x14ac:dyDescent="0.35">
      <c r="A638" s="35">
        <f t="shared" si="100"/>
        <v>622</v>
      </c>
      <c r="B638" s="35"/>
      <c r="C638" s="35"/>
      <c r="D638" s="35" t="s">
        <v>4263</v>
      </c>
      <c r="E638" s="212" t="s">
        <v>4264</v>
      </c>
      <c r="F638" s="212"/>
      <c r="G638" s="212"/>
      <c r="H638" s="35"/>
      <c r="I638" s="35"/>
      <c r="J638" s="35"/>
      <c r="K638" s="40"/>
      <c r="L638" s="40"/>
      <c r="M638" s="40">
        <v>0.05</v>
      </c>
      <c r="N638" s="40"/>
      <c r="O638" s="40"/>
      <c r="P638" s="42"/>
      <c r="Q638" s="42"/>
      <c r="R638" s="42">
        <f t="shared" si="99"/>
        <v>0.93599999999999994</v>
      </c>
      <c r="S638" s="42"/>
      <c r="T638" s="44"/>
      <c r="U638" s="44"/>
      <c r="V638" s="44"/>
      <c r="W638" s="44"/>
      <c r="X638" s="35">
        <f>IF(ISBLANK(P638),IF(ISBLANK(Q638),IF(ISBLANK(R638),IF(ISBLANK(S638),"Error",S638),R638),Q638),P638)/6</f>
        <v>0.156</v>
      </c>
      <c r="Y638" s="35">
        <f>ROUNDUP(X638,1)</f>
        <v>0.2</v>
      </c>
      <c r="Z638" s="35"/>
      <c r="AA638" s="35">
        <f>IF(ISBLANK(Z638),,WORKDAY(VLOOKUP(Z638,$A$2:$AB$876,26),0))</f>
        <v>0</v>
      </c>
      <c r="AB638" s="35" t="e">
        <f>AB457</f>
        <v>#REF!</v>
      </c>
      <c r="AC638" s="35"/>
    </row>
    <row r="639" spans="1:29" s="27" customFormat="1" ht="15" customHeight="1" outlineLevel="1" x14ac:dyDescent="0.35">
      <c r="A639" s="35">
        <f t="shared" si="100"/>
        <v>623</v>
      </c>
      <c r="B639" s="35"/>
      <c r="C639" s="35"/>
      <c r="D639" s="35" t="s">
        <v>232</v>
      </c>
      <c r="E639" s="212" t="s">
        <v>4282</v>
      </c>
      <c r="F639" s="212"/>
      <c r="G639" s="212"/>
      <c r="H639" s="35"/>
      <c r="I639" s="35"/>
      <c r="J639" s="35"/>
      <c r="K639" s="40"/>
      <c r="L639" s="40"/>
      <c r="M639" s="40">
        <v>0.02</v>
      </c>
      <c r="N639" s="40"/>
      <c r="O639" s="40"/>
      <c r="P639" s="42"/>
      <c r="Q639" s="42"/>
      <c r="R639" s="42">
        <f t="shared" si="99"/>
        <v>0.37440000000000001</v>
      </c>
      <c r="S639" s="42"/>
      <c r="T639" s="44"/>
      <c r="U639" s="44"/>
      <c r="V639" s="44"/>
      <c r="W639" s="44"/>
      <c r="X639" s="35">
        <f>IF(ISBLANK(P639),IF(ISBLANK(Q639),IF(ISBLANK(R639),IF(ISBLANK(S639),"Error",S639),R639),Q639),P639)/6</f>
        <v>6.2400000000000004E-2</v>
      </c>
      <c r="Y639" s="35">
        <f>ROUNDUP(X639,1)</f>
        <v>0.1</v>
      </c>
      <c r="Z639" s="35"/>
      <c r="AA639" s="35">
        <f>IF(ISBLANK(Z639),,WORKDAY(VLOOKUP(Z639,$A$2:$AB$876,26),0))</f>
        <v>0</v>
      </c>
      <c r="AB639" s="35" t="e">
        <f>AB458</f>
        <v>#REF!</v>
      </c>
      <c r="AC639" s="35"/>
    </row>
    <row r="640" spans="1:29" s="27" customFormat="1" ht="15" customHeight="1" outlineLevel="1" x14ac:dyDescent="0.35">
      <c r="A640" s="35">
        <f t="shared" si="100"/>
        <v>624</v>
      </c>
      <c r="B640" s="35"/>
      <c r="C640" s="35"/>
      <c r="D640" s="35"/>
      <c r="E640" s="35"/>
      <c r="F640" s="35"/>
      <c r="G640" s="35"/>
      <c r="H640" s="35"/>
      <c r="I640" s="35"/>
      <c r="J640" s="35"/>
      <c r="K640" s="40"/>
      <c r="L640" s="40"/>
      <c r="M640" s="40"/>
      <c r="N640" s="40"/>
      <c r="O640" s="40"/>
      <c r="P640" s="42"/>
      <c r="Q640" s="42"/>
      <c r="R640" s="42"/>
      <c r="S640" s="42"/>
      <c r="T640" s="44"/>
      <c r="U640" s="44"/>
      <c r="V640" s="44"/>
      <c r="W640" s="44"/>
      <c r="X640" s="35"/>
      <c r="Y640" s="35"/>
      <c r="Z640" s="35"/>
      <c r="AA640" s="35"/>
      <c r="AB640" s="35"/>
      <c r="AC640" s="35"/>
    </row>
    <row r="641" spans="1:29" s="27" customFormat="1" ht="15" customHeight="1" outlineLevel="1" x14ac:dyDescent="0.35">
      <c r="A641" s="35">
        <f t="shared" si="100"/>
        <v>625</v>
      </c>
      <c r="B641" s="35"/>
      <c r="C641" s="35"/>
      <c r="D641" s="35" t="s">
        <v>234</v>
      </c>
      <c r="E641" s="212" t="s">
        <v>3506</v>
      </c>
      <c r="F641" s="212"/>
      <c r="G641" s="212"/>
      <c r="H641" s="35"/>
      <c r="I641" s="35"/>
      <c r="J641" s="35"/>
      <c r="K641" s="40"/>
      <c r="L641" s="40"/>
      <c r="M641" s="40">
        <v>0.02</v>
      </c>
      <c r="N641" s="40"/>
      <c r="O641" s="40"/>
      <c r="P641" s="42"/>
      <c r="Q641" s="42"/>
      <c r="R641" s="42">
        <f t="shared" si="99"/>
        <v>0.37440000000000001</v>
      </c>
      <c r="S641" s="42"/>
      <c r="T641" s="44"/>
      <c r="U641" s="44"/>
      <c r="V641" s="44"/>
      <c r="W641" s="44"/>
      <c r="X641" s="35">
        <f t="shared" ref="X641:X648" si="106">IF(ISBLANK(P641),IF(ISBLANK(Q641),IF(ISBLANK(R641),IF(ISBLANK(S641),"Error",S641),R641),Q641),P641)/6</f>
        <v>6.2400000000000004E-2</v>
      </c>
      <c r="Y641" s="35">
        <f t="shared" ref="Y641:Y648" si="107">ROUNDUP(X641,1)</f>
        <v>0.1</v>
      </c>
      <c r="Z641" s="35"/>
      <c r="AA641" s="35">
        <f t="shared" ref="AA641:AA648" si="108">IF(ISBLANK(Z641),,WORKDAY(VLOOKUP(Z641,$A$2:$AB$876,26),0))</f>
        <v>0</v>
      </c>
      <c r="AB641" s="35" t="e">
        <f>#REF!</f>
        <v>#REF!</v>
      </c>
      <c r="AC641" s="35"/>
    </row>
    <row r="642" spans="1:29" s="27" customFormat="1" ht="15" customHeight="1" outlineLevel="1" x14ac:dyDescent="0.35">
      <c r="A642" s="35">
        <f t="shared" si="100"/>
        <v>626</v>
      </c>
      <c r="B642" s="35"/>
      <c r="C642" s="35"/>
      <c r="D642" s="35"/>
      <c r="E642" s="35" t="s">
        <v>235</v>
      </c>
      <c r="F642" s="212" t="s">
        <v>3354</v>
      </c>
      <c r="G642" s="212"/>
      <c r="H642" s="35"/>
      <c r="I642" s="35"/>
      <c r="J642" s="35"/>
      <c r="K642" s="40"/>
      <c r="L642" s="40"/>
      <c r="M642" s="40"/>
      <c r="N642" s="40"/>
      <c r="O642" s="40"/>
      <c r="P642" s="42"/>
      <c r="Q642" s="42"/>
      <c r="R642" s="42">
        <f t="shared" si="99"/>
        <v>0</v>
      </c>
      <c r="S642" s="42"/>
      <c r="T642" s="44"/>
      <c r="U642" s="44"/>
      <c r="V642" s="44"/>
      <c r="W642" s="44"/>
      <c r="X642" s="35">
        <f t="shared" si="106"/>
        <v>0</v>
      </c>
      <c r="Y642" s="35">
        <f t="shared" si="107"/>
        <v>0</v>
      </c>
      <c r="Z642" s="35"/>
      <c r="AA642" s="35">
        <f t="shared" si="108"/>
        <v>0</v>
      </c>
      <c r="AB642" s="35" t="e">
        <f>#REF!</f>
        <v>#REF!</v>
      </c>
      <c r="AC642" s="35"/>
    </row>
    <row r="643" spans="1:29" s="27" customFormat="1" ht="15" customHeight="1" outlineLevel="1" x14ac:dyDescent="0.35">
      <c r="A643" s="35">
        <f t="shared" si="100"/>
        <v>627</v>
      </c>
      <c r="B643" s="35"/>
      <c r="C643" s="35"/>
      <c r="D643" s="35"/>
      <c r="E643" s="35" t="s">
        <v>237</v>
      </c>
      <c r="F643" s="212" t="s">
        <v>3355</v>
      </c>
      <c r="G643" s="212"/>
      <c r="H643" s="35"/>
      <c r="I643" s="35"/>
      <c r="J643" s="35"/>
      <c r="K643" s="40"/>
      <c r="L643" s="40"/>
      <c r="M643" s="40"/>
      <c r="N643" s="40"/>
      <c r="O643" s="40"/>
      <c r="P643" s="42"/>
      <c r="Q643" s="42"/>
      <c r="R643" s="42">
        <f t="shared" si="99"/>
        <v>0</v>
      </c>
      <c r="S643" s="42"/>
      <c r="T643" s="44"/>
      <c r="U643" s="44"/>
      <c r="V643" s="44"/>
      <c r="W643" s="44"/>
      <c r="X643" s="35">
        <f t="shared" si="106"/>
        <v>0</v>
      </c>
      <c r="Y643" s="35">
        <f t="shared" si="107"/>
        <v>0</v>
      </c>
      <c r="Z643" s="35"/>
      <c r="AA643" s="35">
        <f t="shared" si="108"/>
        <v>0</v>
      </c>
      <c r="AB643" s="35" t="e">
        <f>#REF!</f>
        <v>#REF!</v>
      </c>
      <c r="AC643" s="35"/>
    </row>
    <row r="644" spans="1:29" s="27" customFormat="1" ht="15" customHeight="1" outlineLevel="1" x14ac:dyDescent="0.35">
      <c r="A644" s="35">
        <f t="shared" si="100"/>
        <v>628</v>
      </c>
      <c r="B644" s="35"/>
      <c r="C644" s="35"/>
      <c r="D644" s="35"/>
      <c r="E644" s="35" t="s">
        <v>238</v>
      </c>
      <c r="F644" s="212" t="s">
        <v>3356</v>
      </c>
      <c r="G644" s="212"/>
      <c r="H644" s="35"/>
      <c r="I644" s="35"/>
      <c r="J644" s="35"/>
      <c r="K644" s="40"/>
      <c r="L644" s="40"/>
      <c r="M644" s="40"/>
      <c r="N644" s="40"/>
      <c r="O644" s="40"/>
      <c r="P644" s="42"/>
      <c r="Q644" s="42"/>
      <c r="R644" s="42">
        <f t="shared" si="99"/>
        <v>0</v>
      </c>
      <c r="S644" s="42"/>
      <c r="T644" s="44"/>
      <c r="U644" s="44"/>
      <c r="V644" s="44"/>
      <c r="W644" s="44"/>
      <c r="X644" s="35">
        <f t="shared" si="106"/>
        <v>0</v>
      </c>
      <c r="Y644" s="35">
        <f t="shared" si="107"/>
        <v>0</v>
      </c>
      <c r="Z644" s="35"/>
      <c r="AA644" s="35">
        <f t="shared" si="108"/>
        <v>0</v>
      </c>
      <c r="AB644" s="35" t="e">
        <f>#REF!</f>
        <v>#REF!</v>
      </c>
      <c r="AC644" s="35"/>
    </row>
    <row r="645" spans="1:29" s="27" customFormat="1" ht="15" customHeight="1" outlineLevel="1" x14ac:dyDescent="0.35">
      <c r="A645" s="35">
        <f t="shared" si="100"/>
        <v>629</v>
      </c>
      <c r="B645" s="35"/>
      <c r="C645" s="35"/>
      <c r="D645" s="35"/>
      <c r="E645" s="35" t="s">
        <v>239</v>
      </c>
      <c r="F645" s="212" t="s">
        <v>3357</v>
      </c>
      <c r="G645" s="212"/>
      <c r="H645" s="35"/>
      <c r="I645" s="35"/>
      <c r="J645" s="35"/>
      <c r="K645" s="40"/>
      <c r="L645" s="40"/>
      <c r="M645" s="40"/>
      <c r="N645" s="40"/>
      <c r="O645" s="40"/>
      <c r="P645" s="42"/>
      <c r="Q645" s="42"/>
      <c r="R645" s="42">
        <f t="shared" si="99"/>
        <v>0</v>
      </c>
      <c r="S645" s="42"/>
      <c r="T645" s="44"/>
      <c r="U645" s="44"/>
      <c r="V645" s="44"/>
      <c r="W645" s="44"/>
      <c r="X645" s="35">
        <f t="shared" si="106"/>
        <v>0</v>
      </c>
      <c r="Y645" s="35">
        <f t="shared" si="107"/>
        <v>0</v>
      </c>
      <c r="Z645" s="35"/>
      <c r="AA645" s="35">
        <f t="shared" si="108"/>
        <v>0</v>
      </c>
      <c r="AB645" s="35" t="e">
        <f>#REF!</f>
        <v>#REF!</v>
      </c>
      <c r="AC645" s="35"/>
    </row>
    <row r="646" spans="1:29" s="27" customFormat="1" ht="15" customHeight="1" outlineLevel="1" x14ac:dyDescent="0.35">
      <c r="A646" s="35">
        <f t="shared" si="100"/>
        <v>630</v>
      </c>
      <c r="B646" s="35"/>
      <c r="C646" s="35"/>
      <c r="D646" s="35"/>
      <c r="E646" s="35" t="s">
        <v>240</v>
      </c>
      <c r="F646" s="212" t="s">
        <v>3358</v>
      </c>
      <c r="G646" s="212"/>
      <c r="H646" s="35"/>
      <c r="I646" s="35"/>
      <c r="J646" s="35"/>
      <c r="K646" s="40"/>
      <c r="L646" s="40"/>
      <c r="M646" s="40"/>
      <c r="N646" s="40"/>
      <c r="O646" s="40"/>
      <c r="P646" s="42"/>
      <c r="Q646" s="42"/>
      <c r="R646" s="42">
        <f t="shared" si="99"/>
        <v>0</v>
      </c>
      <c r="S646" s="42"/>
      <c r="T646" s="44"/>
      <c r="U646" s="44"/>
      <c r="V646" s="44"/>
      <c r="W646" s="44"/>
      <c r="X646" s="35">
        <f t="shared" si="106"/>
        <v>0</v>
      </c>
      <c r="Y646" s="35">
        <f t="shared" si="107"/>
        <v>0</v>
      </c>
      <c r="Z646" s="35"/>
      <c r="AA646" s="35">
        <f t="shared" si="108"/>
        <v>0</v>
      </c>
      <c r="AB646" s="35" t="e">
        <f>#REF!</f>
        <v>#REF!</v>
      </c>
      <c r="AC646" s="35"/>
    </row>
    <row r="647" spans="1:29" s="27" customFormat="1" ht="15" customHeight="1" outlineLevel="1" x14ac:dyDescent="0.35">
      <c r="A647" s="35">
        <f t="shared" si="100"/>
        <v>631</v>
      </c>
      <c r="B647" s="35"/>
      <c r="C647" s="35"/>
      <c r="D647" s="35"/>
      <c r="E647" s="35" t="s">
        <v>235</v>
      </c>
      <c r="F647" s="212" t="s">
        <v>3359</v>
      </c>
      <c r="G647" s="212"/>
      <c r="H647" s="35"/>
      <c r="I647" s="35"/>
      <c r="J647" s="35"/>
      <c r="K647" s="40"/>
      <c r="L647" s="40"/>
      <c r="M647" s="40"/>
      <c r="N647" s="40"/>
      <c r="O647" s="40"/>
      <c r="P647" s="42"/>
      <c r="Q647" s="42"/>
      <c r="R647" s="42">
        <f t="shared" si="99"/>
        <v>0</v>
      </c>
      <c r="S647" s="42"/>
      <c r="T647" s="44"/>
      <c r="U647" s="44"/>
      <c r="V647" s="44"/>
      <c r="W647" s="44"/>
      <c r="X647" s="35">
        <f t="shared" si="106"/>
        <v>0</v>
      </c>
      <c r="Y647" s="35">
        <f t="shared" si="107"/>
        <v>0</v>
      </c>
      <c r="Z647" s="35"/>
      <c r="AA647" s="35">
        <f t="shared" si="108"/>
        <v>0</v>
      </c>
      <c r="AB647" s="35" t="e">
        <f>#REF!</f>
        <v>#REF!</v>
      </c>
      <c r="AC647" s="35"/>
    </row>
    <row r="648" spans="1:29" s="27" customFormat="1" ht="15" customHeight="1" outlineLevel="1" x14ac:dyDescent="0.35">
      <c r="A648" s="35">
        <f t="shared" si="100"/>
        <v>632</v>
      </c>
      <c r="B648" s="35"/>
      <c r="C648" s="35"/>
      <c r="D648" s="35" t="s">
        <v>191</v>
      </c>
      <c r="E648" s="212" t="s">
        <v>3507</v>
      </c>
      <c r="F648" s="212"/>
      <c r="G648" s="212"/>
      <c r="H648" s="35"/>
      <c r="I648" s="35"/>
      <c r="J648" s="35"/>
      <c r="K648" s="40"/>
      <c r="L648" s="40"/>
      <c r="M648" s="40">
        <v>0.13400000000000001</v>
      </c>
      <c r="N648" s="40"/>
      <c r="O648" s="40"/>
      <c r="P648" s="42"/>
      <c r="Q648" s="42"/>
      <c r="R648" s="42">
        <f t="shared" si="99"/>
        <v>2.50848</v>
      </c>
      <c r="S648" s="42"/>
      <c r="T648" s="44"/>
      <c r="U648" s="44"/>
      <c r="V648" s="44"/>
      <c r="W648" s="44"/>
      <c r="X648" s="35">
        <f t="shared" si="106"/>
        <v>0.41808000000000001</v>
      </c>
      <c r="Y648" s="35">
        <f t="shared" si="107"/>
        <v>0.5</v>
      </c>
      <c r="Z648" s="35"/>
      <c r="AA648" s="35">
        <f t="shared" si="108"/>
        <v>0</v>
      </c>
      <c r="AB648" s="35" t="e">
        <f>#REF!</f>
        <v>#REF!</v>
      </c>
      <c r="AC648" s="35"/>
    </row>
    <row r="649" spans="1:29" s="27" customFormat="1" ht="15" customHeight="1" outlineLevel="1" x14ac:dyDescent="0.35">
      <c r="A649" s="35">
        <f t="shared" si="100"/>
        <v>633</v>
      </c>
      <c r="B649" s="35"/>
      <c r="C649" s="35"/>
      <c r="D649" s="35"/>
      <c r="E649" s="35"/>
      <c r="F649" s="35"/>
      <c r="G649" s="35"/>
      <c r="H649" s="35"/>
      <c r="I649" s="35"/>
      <c r="J649" s="35"/>
      <c r="K649" s="40"/>
      <c r="L649" s="40"/>
      <c r="M649" s="40"/>
      <c r="N649" s="40"/>
      <c r="O649" s="40"/>
      <c r="P649" s="42"/>
      <c r="Q649" s="42"/>
      <c r="R649" s="42"/>
      <c r="S649" s="42"/>
      <c r="T649" s="44"/>
      <c r="U649" s="44"/>
      <c r="V649" s="44"/>
      <c r="W649" s="44"/>
      <c r="X649" s="35"/>
      <c r="Y649" s="35"/>
      <c r="Z649" s="35"/>
      <c r="AA649" s="35"/>
      <c r="AB649" s="35"/>
      <c r="AC649" s="35"/>
    </row>
    <row r="650" spans="1:29" s="27" customFormat="1" ht="15" customHeight="1" outlineLevel="1" x14ac:dyDescent="0.35">
      <c r="A650" s="35">
        <f t="shared" si="100"/>
        <v>634</v>
      </c>
      <c r="B650" s="35"/>
      <c r="C650" s="35" t="s">
        <v>4188</v>
      </c>
      <c r="D650" s="212" t="s">
        <v>3569</v>
      </c>
      <c r="E650" s="212"/>
      <c r="F650" s="212"/>
      <c r="G650" s="212"/>
      <c r="H650" s="35"/>
      <c r="I650" s="35"/>
      <c r="J650" s="35"/>
      <c r="K650" s="40"/>
      <c r="L650" s="40"/>
      <c r="M650" s="40"/>
      <c r="N650" s="40"/>
      <c r="O650" s="40"/>
      <c r="P650" s="42"/>
      <c r="Q650" s="42"/>
      <c r="R650" s="42"/>
      <c r="S650" s="42"/>
      <c r="T650" s="44"/>
      <c r="U650" s="44"/>
      <c r="V650" s="44"/>
      <c r="W650" s="44"/>
      <c r="X650" s="35" t="e">
        <f t="shared" ref="X650:X659" si="109">IF(ISBLANK(P650),IF(ISBLANK(Q650),IF(ISBLANK(R650),IF(ISBLANK(S650),"Error",S650),R650),Q650),P650)/6</f>
        <v>#VALUE!</v>
      </c>
      <c r="Y650" s="35" t="e">
        <f>ROUNDUP(X650,1)</f>
        <v>#VALUE!</v>
      </c>
      <c r="Z650" s="35"/>
      <c r="AA650" s="35">
        <f t="shared" ref="AA650:AA659" si="110">IF(ISBLANK(Z650),,WORKDAY(VLOOKUP(Z650,$A$2:$AB$876,26),0))</f>
        <v>0</v>
      </c>
      <c r="AB650" s="35">
        <f>AB483</f>
        <v>0</v>
      </c>
      <c r="AC650" s="35"/>
    </row>
    <row r="651" spans="1:29" s="27" customFormat="1" ht="15" customHeight="1" outlineLevel="1" x14ac:dyDescent="0.35">
      <c r="A651" s="35">
        <f t="shared" si="100"/>
        <v>635</v>
      </c>
      <c r="B651" s="35"/>
      <c r="C651" s="35" t="s">
        <v>4194</v>
      </c>
      <c r="D651" s="212" t="s">
        <v>3568</v>
      </c>
      <c r="E651" s="212"/>
      <c r="F651" s="212"/>
      <c r="G651" s="212"/>
      <c r="H651" s="35"/>
      <c r="I651" s="35" t="s">
        <v>1183</v>
      </c>
      <c r="J651" s="35"/>
      <c r="K651" s="40"/>
      <c r="L651" s="40">
        <v>2.5000000000000001E-2</v>
      </c>
      <c r="M651" s="40"/>
      <c r="N651" s="40"/>
      <c r="O651" s="40"/>
      <c r="P651" s="42"/>
      <c r="Q651" s="42">
        <f>($P$449*L651)</f>
        <v>5.8500000000000005</v>
      </c>
      <c r="R651" s="42"/>
      <c r="S651" s="42"/>
      <c r="T651" s="44"/>
      <c r="U651" s="44"/>
      <c r="V651" s="44"/>
      <c r="W651" s="44"/>
      <c r="X651" s="35">
        <f t="shared" si="109"/>
        <v>0.97500000000000009</v>
      </c>
      <c r="Y651" s="35">
        <f>ROUNDUP(X651,1)</f>
        <v>1</v>
      </c>
      <c r="Z651" s="35"/>
      <c r="AA651" s="35">
        <f t="shared" si="110"/>
        <v>0</v>
      </c>
      <c r="AB651" s="35" t="e">
        <f>#REF!</f>
        <v>#REF!</v>
      </c>
      <c r="AC651" s="35"/>
    </row>
    <row r="652" spans="1:29" s="27" customFormat="1" ht="15" customHeight="1" outlineLevel="2" x14ac:dyDescent="0.35">
      <c r="A652" s="35">
        <f t="shared" si="100"/>
        <v>636</v>
      </c>
      <c r="B652" s="35"/>
      <c r="C652" s="35"/>
      <c r="D652" s="35" t="s">
        <v>4195</v>
      </c>
      <c r="E652" s="212" t="s">
        <v>3510</v>
      </c>
      <c r="F652" s="212"/>
      <c r="G652" s="212"/>
      <c r="H652" s="35"/>
      <c r="I652" s="35"/>
      <c r="J652" s="35"/>
      <c r="K652" s="40"/>
      <c r="L652" s="40"/>
      <c r="M652" s="40"/>
      <c r="N652" s="40"/>
      <c r="O652" s="40"/>
      <c r="P652" s="42"/>
      <c r="Q652" s="42"/>
      <c r="R652" s="42"/>
      <c r="S652" s="42"/>
      <c r="T652" s="44"/>
      <c r="U652" s="44"/>
      <c r="V652" s="44"/>
      <c r="W652" s="44"/>
      <c r="X652" s="35" t="e">
        <f t="shared" si="109"/>
        <v>#VALUE!</v>
      </c>
      <c r="Y652" s="35" t="e">
        <f>ROUNDUP(X652,1)</f>
        <v>#VALUE!</v>
      </c>
      <c r="Z652" s="35"/>
      <c r="AA652" s="35">
        <f t="shared" si="110"/>
        <v>0</v>
      </c>
      <c r="AB652" s="35" t="e">
        <f>#REF!</f>
        <v>#REF!</v>
      </c>
      <c r="AC652" s="35"/>
    </row>
    <row r="653" spans="1:29" s="27" customFormat="1" ht="15" customHeight="1" outlineLevel="2" x14ac:dyDescent="0.35">
      <c r="A653" s="35">
        <f t="shared" si="100"/>
        <v>637</v>
      </c>
      <c r="B653" s="35"/>
      <c r="C653" s="35"/>
      <c r="D653" s="35" t="s">
        <v>4265</v>
      </c>
      <c r="E653" s="212" t="s">
        <v>3511</v>
      </c>
      <c r="F653" s="212"/>
      <c r="G653" s="212"/>
      <c r="H653" s="35"/>
      <c r="I653" s="35"/>
      <c r="J653" s="35"/>
      <c r="K653" s="40"/>
      <c r="L653" s="40"/>
      <c r="M653" s="40"/>
      <c r="N653" s="40"/>
      <c r="O653" s="40"/>
      <c r="P653" s="42"/>
      <c r="Q653" s="42"/>
      <c r="R653" s="42"/>
      <c r="S653" s="42"/>
      <c r="T653" s="44"/>
      <c r="U653" s="44"/>
      <c r="V653" s="44"/>
      <c r="W653" s="44"/>
      <c r="X653" s="35" t="e">
        <f t="shared" si="109"/>
        <v>#VALUE!</v>
      </c>
      <c r="Y653" s="35" t="e">
        <f>ROUNDUP(X653,1)</f>
        <v>#VALUE!</v>
      </c>
      <c r="Z653" s="35"/>
      <c r="AA653" s="35">
        <f t="shared" si="110"/>
        <v>0</v>
      </c>
      <c r="AB653" s="35" t="e">
        <f>#REF!</f>
        <v>#REF!</v>
      </c>
      <c r="AC653" s="35"/>
    </row>
    <row r="654" spans="1:29" s="27" customFormat="1" ht="15" customHeight="1" outlineLevel="2" x14ac:dyDescent="0.35">
      <c r="A654" s="35">
        <f t="shared" si="100"/>
        <v>638</v>
      </c>
      <c r="B654" s="35"/>
      <c r="C654" s="35"/>
      <c r="D654" s="35" t="s">
        <v>4266</v>
      </c>
      <c r="E654" s="212" t="s">
        <v>3512</v>
      </c>
      <c r="F654" s="212"/>
      <c r="G654" s="212"/>
      <c r="H654" s="35"/>
      <c r="I654" s="35"/>
      <c r="J654" s="35"/>
      <c r="K654" s="40"/>
      <c r="L654" s="40"/>
      <c r="M654" s="40"/>
      <c r="N654" s="40"/>
      <c r="O654" s="40"/>
      <c r="P654" s="42"/>
      <c r="Q654" s="42"/>
      <c r="R654" s="42"/>
      <c r="S654" s="42"/>
      <c r="T654" s="44"/>
      <c r="U654" s="44"/>
      <c r="V654" s="44"/>
      <c r="W654" s="44"/>
      <c r="X654" s="35" t="e">
        <f t="shared" si="109"/>
        <v>#VALUE!</v>
      </c>
      <c r="Y654" s="35" t="e">
        <f>ROUNDUP(X654,1)</f>
        <v>#VALUE!</v>
      </c>
      <c r="Z654" s="35"/>
      <c r="AA654" s="35">
        <f t="shared" si="110"/>
        <v>0</v>
      </c>
      <c r="AB654" s="35" t="e">
        <f>#REF!</f>
        <v>#REF!</v>
      </c>
      <c r="AC654" s="35"/>
    </row>
    <row r="655" spans="1:29" s="27" customFormat="1" ht="15" customHeight="1" outlineLevel="2" x14ac:dyDescent="0.35">
      <c r="A655" s="35">
        <f t="shared" si="100"/>
        <v>639</v>
      </c>
      <c r="B655" s="35"/>
      <c r="C655" s="35"/>
      <c r="D655" s="35" t="s">
        <v>4267</v>
      </c>
      <c r="E655" s="212" t="s">
        <v>3391</v>
      </c>
      <c r="F655" s="212"/>
      <c r="G655" s="212"/>
      <c r="H655" s="35"/>
      <c r="I655" s="35"/>
      <c r="J655" s="35"/>
      <c r="K655" s="40"/>
      <c r="L655" s="40"/>
      <c r="M655" s="40"/>
      <c r="N655" s="40"/>
      <c r="O655" s="40"/>
      <c r="P655" s="42"/>
      <c r="Q655" s="42"/>
      <c r="R655" s="42"/>
      <c r="S655" s="42"/>
      <c r="T655" s="44"/>
      <c r="U655" s="44"/>
      <c r="V655" s="44"/>
      <c r="W655" s="44"/>
      <c r="X655" s="35" t="e">
        <f t="shared" si="109"/>
        <v>#VALUE!</v>
      </c>
      <c r="Y655" s="35" t="e">
        <f t="shared" ref="Y655:Y734" si="111">ROUNDUP(X655,1)</f>
        <v>#VALUE!</v>
      </c>
      <c r="Z655" s="35"/>
      <c r="AA655" s="35">
        <f t="shared" si="110"/>
        <v>0</v>
      </c>
      <c r="AB655" s="35" t="e">
        <f>#REF!</f>
        <v>#REF!</v>
      </c>
      <c r="AC655" s="35"/>
    </row>
    <row r="656" spans="1:29" s="27" customFormat="1" ht="15" customHeight="1" outlineLevel="2" x14ac:dyDescent="0.35">
      <c r="A656" s="35">
        <f t="shared" si="100"/>
        <v>640</v>
      </c>
      <c r="B656" s="35"/>
      <c r="C656" s="35"/>
      <c r="D656" s="35" t="s">
        <v>4268</v>
      </c>
      <c r="E656" s="212" t="s">
        <v>3513</v>
      </c>
      <c r="F656" s="212"/>
      <c r="G656" s="212"/>
      <c r="H656" s="35"/>
      <c r="I656" s="35"/>
      <c r="J656" s="35"/>
      <c r="K656" s="40"/>
      <c r="L656" s="40"/>
      <c r="M656" s="40"/>
      <c r="N656" s="40"/>
      <c r="O656" s="40"/>
      <c r="P656" s="42"/>
      <c r="Q656" s="42"/>
      <c r="R656" s="42"/>
      <c r="S656" s="42"/>
      <c r="T656" s="44"/>
      <c r="U656" s="44"/>
      <c r="V656" s="44"/>
      <c r="W656" s="44"/>
      <c r="X656" s="35" t="e">
        <f t="shared" si="109"/>
        <v>#VALUE!</v>
      </c>
      <c r="Y656" s="35" t="e">
        <f t="shared" si="111"/>
        <v>#VALUE!</v>
      </c>
      <c r="Z656" s="35"/>
      <c r="AA656" s="35">
        <f t="shared" si="110"/>
        <v>0</v>
      </c>
      <c r="AB656" s="35" t="e">
        <f>#REF!</f>
        <v>#REF!</v>
      </c>
      <c r="AC656" s="35"/>
    </row>
    <row r="657" spans="1:29" s="27" customFormat="1" ht="15" customHeight="1" outlineLevel="2" x14ac:dyDescent="0.35">
      <c r="A657" s="35">
        <f t="shared" si="100"/>
        <v>641</v>
      </c>
      <c r="B657" s="35"/>
      <c r="C657" s="35"/>
      <c r="D657" s="35" t="s">
        <v>4269</v>
      </c>
      <c r="E657" s="212" t="s">
        <v>3514</v>
      </c>
      <c r="F657" s="212"/>
      <c r="G657" s="212"/>
      <c r="H657" s="35"/>
      <c r="I657" s="35"/>
      <c r="J657" s="35"/>
      <c r="K657" s="40"/>
      <c r="L657" s="40"/>
      <c r="M657" s="40"/>
      <c r="N657" s="40"/>
      <c r="O657" s="40"/>
      <c r="P657" s="42"/>
      <c r="Q657" s="42"/>
      <c r="R657" s="42"/>
      <c r="S657" s="42"/>
      <c r="T657" s="44"/>
      <c r="U657" s="44"/>
      <c r="V657" s="44"/>
      <c r="W657" s="44"/>
      <c r="X657" s="35" t="e">
        <f t="shared" si="109"/>
        <v>#VALUE!</v>
      </c>
      <c r="Y657" s="35" t="e">
        <f t="shared" si="111"/>
        <v>#VALUE!</v>
      </c>
      <c r="Z657" s="35"/>
      <c r="AA657" s="35">
        <f t="shared" si="110"/>
        <v>0</v>
      </c>
      <c r="AB657" s="35" t="e">
        <f>AB510</f>
        <v>#REF!</v>
      </c>
      <c r="AC657" s="35"/>
    </row>
    <row r="658" spans="1:29" s="27" customFormat="1" ht="15" customHeight="1" outlineLevel="1" x14ac:dyDescent="0.35">
      <c r="A658" s="35">
        <f t="shared" si="100"/>
        <v>642</v>
      </c>
      <c r="B658" s="35"/>
      <c r="C658" s="35" t="s">
        <v>4201</v>
      </c>
      <c r="D658" s="212" t="s">
        <v>3570</v>
      </c>
      <c r="E658" s="212"/>
      <c r="F658" s="212"/>
      <c r="G658" s="212"/>
      <c r="H658" s="35"/>
      <c r="I658" s="35"/>
      <c r="J658" s="35"/>
      <c r="K658" s="40"/>
      <c r="L658" s="40">
        <v>0.01</v>
      </c>
      <c r="M658" s="40"/>
      <c r="N658" s="40"/>
      <c r="O658" s="40"/>
      <c r="P658" s="42"/>
      <c r="Q658" s="42">
        <f>($P$449*L658)</f>
        <v>2.34</v>
      </c>
      <c r="R658" s="42"/>
      <c r="S658" s="42"/>
      <c r="T658" s="44"/>
      <c r="U658" s="44"/>
      <c r="V658" s="44"/>
      <c r="W658" s="44"/>
      <c r="X658" s="35">
        <f t="shared" si="109"/>
        <v>0.38999999999999996</v>
      </c>
      <c r="Y658" s="35">
        <f t="shared" si="111"/>
        <v>0.4</v>
      </c>
      <c r="Z658" s="35"/>
      <c r="AA658" s="35">
        <f t="shared" si="110"/>
        <v>0</v>
      </c>
      <c r="AB658" s="35" t="e">
        <f>AB511</f>
        <v>#REF!</v>
      </c>
      <c r="AC658" s="35"/>
    </row>
    <row r="659" spans="1:29" s="27" customFormat="1" ht="15" customHeight="1" outlineLevel="2" x14ac:dyDescent="0.35">
      <c r="A659" s="35">
        <f t="shared" si="100"/>
        <v>643</v>
      </c>
      <c r="B659" s="35"/>
      <c r="C659" s="35"/>
      <c r="D659" s="35" t="s">
        <v>4202</v>
      </c>
      <c r="E659" s="212" t="s">
        <v>3515</v>
      </c>
      <c r="F659" s="212"/>
      <c r="G659" s="212"/>
      <c r="H659" s="35"/>
      <c r="I659" s="35"/>
      <c r="J659" s="35"/>
      <c r="K659" s="40"/>
      <c r="L659" s="40"/>
      <c r="M659" s="40"/>
      <c r="N659" s="40"/>
      <c r="O659" s="40"/>
      <c r="P659" s="42"/>
      <c r="Q659" s="42"/>
      <c r="R659" s="42"/>
      <c r="S659" s="42"/>
      <c r="T659" s="44"/>
      <c r="U659" s="44"/>
      <c r="V659" s="44"/>
      <c r="W659" s="44"/>
      <c r="X659" s="35" t="e">
        <f t="shared" si="109"/>
        <v>#VALUE!</v>
      </c>
      <c r="Y659" s="35" t="e">
        <f t="shared" si="111"/>
        <v>#VALUE!</v>
      </c>
      <c r="Z659" s="35"/>
      <c r="AA659" s="35">
        <f t="shared" si="110"/>
        <v>0</v>
      </c>
      <c r="AB659" s="35" t="e">
        <f>#REF!</f>
        <v>#REF!</v>
      </c>
      <c r="AC659" s="35"/>
    </row>
    <row r="660" spans="1:29" s="27" customFormat="1" ht="15" customHeight="1" outlineLevel="3" x14ac:dyDescent="0.35">
      <c r="A660" s="35">
        <f t="shared" si="100"/>
        <v>644</v>
      </c>
      <c r="B660" s="35"/>
      <c r="C660" s="35"/>
      <c r="D660" s="35"/>
      <c r="E660" s="35" t="s">
        <v>4270</v>
      </c>
      <c r="F660" s="212" t="s">
        <v>3393</v>
      </c>
      <c r="G660" s="212"/>
      <c r="H660" s="35"/>
      <c r="I660" s="35"/>
      <c r="J660" s="35"/>
      <c r="K660" s="40"/>
      <c r="L660" s="40"/>
      <c r="M660" s="40"/>
      <c r="N660" s="40"/>
      <c r="O660" s="40"/>
      <c r="P660" s="42"/>
      <c r="Q660" s="42"/>
      <c r="R660" s="42"/>
      <c r="S660" s="42"/>
      <c r="T660" s="44"/>
      <c r="U660" s="44"/>
      <c r="V660" s="44"/>
      <c r="W660" s="44"/>
      <c r="X660" s="35"/>
      <c r="Y660" s="35"/>
      <c r="Z660" s="35"/>
      <c r="AA660" s="35"/>
      <c r="AB660" s="35"/>
      <c r="AC660" s="35"/>
    </row>
    <row r="661" spans="1:29" s="27" customFormat="1" ht="15" customHeight="1" outlineLevel="3" x14ac:dyDescent="0.35">
      <c r="A661" s="35">
        <f t="shared" si="100"/>
        <v>645</v>
      </c>
      <c r="B661" s="35"/>
      <c r="C661" s="35"/>
      <c r="D661" s="35"/>
      <c r="E661" s="35" t="s">
        <v>4274</v>
      </c>
      <c r="F661" s="212" t="s">
        <v>4271</v>
      </c>
      <c r="G661" s="212"/>
      <c r="H661" s="35"/>
      <c r="I661" s="35"/>
      <c r="J661" s="35"/>
      <c r="K661" s="40"/>
      <c r="L661" s="40"/>
      <c r="M661" s="40"/>
      <c r="N661" s="40"/>
      <c r="O661" s="40"/>
      <c r="P661" s="42"/>
      <c r="Q661" s="42"/>
      <c r="R661" s="42"/>
      <c r="S661" s="42"/>
      <c r="T661" s="44"/>
      <c r="U661" s="44"/>
      <c r="V661" s="44"/>
      <c r="W661" s="44"/>
      <c r="X661" s="35"/>
      <c r="Y661" s="35"/>
      <c r="Z661" s="35"/>
      <c r="AA661" s="35"/>
      <c r="AB661" s="35"/>
      <c r="AC661" s="35"/>
    </row>
    <row r="662" spans="1:29" s="27" customFormat="1" ht="15" customHeight="1" outlineLevel="3" x14ac:dyDescent="0.35">
      <c r="A662" s="35">
        <f t="shared" ref="A662:A727" si="112">A661+1</f>
        <v>646</v>
      </c>
      <c r="B662" s="35"/>
      <c r="C662" s="35"/>
      <c r="D662" s="35"/>
      <c r="E662" s="35" t="s">
        <v>4275</v>
      </c>
      <c r="F662" s="212" t="s">
        <v>3395</v>
      </c>
      <c r="G662" s="212"/>
      <c r="H662" s="35"/>
      <c r="I662" s="35"/>
      <c r="J662" s="35"/>
      <c r="K662" s="40"/>
      <c r="L662" s="40"/>
      <c r="M662" s="40"/>
      <c r="N662" s="40"/>
      <c r="O662" s="40"/>
      <c r="P662" s="42"/>
      <c r="Q662" s="42"/>
      <c r="R662" s="42"/>
      <c r="S662" s="42"/>
      <c r="T662" s="44"/>
      <c r="U662" s="44"/>
      <c r="V662" s="44"/>
      <c r="W662" s="44"/>
      <c r="X662" s="35"/>
      <c r="Y662" s="35"/>
      <c r="Z662" s="35"/>
      <c r="AA662" s="35"/>
      <c r="AB662" s="35"/>
      <c r="AC662" s="35"/>
    </row>
    <row r="663" spans="1:29" s="27" customFormat="1" ht="15" customHeight="1" outlineLevel="3" x14ac:dyDescent="0.35">
      <c r="A663" s="35">
        <f t="shared" si="112"/>
        <v>647</v>
      </c>
      <c r="B663" s="35"/>
      <c r="C663" s="35"/>
      <c r="D663" s="35"/>
      <c r="E663" s="35" t="s">
        <v>4276</v>
      </c>
      <c r="F663" s="212" t="s">
        <v>4272</v>
      </c>
      <c r="G663" s="212"/>
      <c r="H663" s="35"/>
      <c r="I663" s="35"/>
      <c r="J663" s="35"/>
      <c r="K663" s="40"/>
      <c r="L663" s="40"/>
      <c r="M663" s="40"/>
      <c r="N663" s="40"/>
      <c r="O663" s="40"/>
      <c r="P663" s="42"/>
      <c r="Q663" s="42"/>
      <c r="R663" s="42"/>
      <c r="S663" s="42"/>
      <c r="T663" s="44"/>
      <c r="U663" s="44"/>
      <c r="V663" s="44"/>
      <c r="W663" s="44"/>
      <c r="X663" s="35"/>
      <c r="Y663" s="35"/>
      <c r="Z663" s="35"/>
      <c r="AA663" s="35"/>
      <c r="AB663" s="35"/>
      <c r="AC663" s="35"/>
    </row>
    <row r="664" spans="1:29" s="27" customFormat="1" ht="15" customHeight="1" outlineLevel="3" x14ac:dyDescent="0.35">
      <c r="A664" s="35">
        <f t="shared" si="112"/>
        <v>648</v>
      </c>
      <c r="B664" s="35"/>
      <c r="C664" s="35"/>
      <c r="D664" s="35"/>
      <c r="E664" s="35" t="s">
        <v>4277</v>
      </c>
      <c r="F664" s="212" t="s">
        <v>4273</v>
      </c>
      <c r="G664" s="212"/>
      <c r="H664" s="35"/>
      <c r="I664" s="35"/>
      <c r="J664" s="35"/>
      <c r="K664" s="40"/>
      <c r="L664" s="40"/>
      <c r="M664" s="40"/>
      <c r="N664" s="40"/>
      <c r="O664" s="40"/>
      <c r="P664" s="42"/>
      <c r="Q664" s="42"/>
      <c r="R664" s="42"/>
      <c r="S664" s="42"/>
      <c r="T664" s="44"/>
      <c r="U664" s="44"/>
      <c r="V664" s="44"/>
      <c r="W664" s="44"/>
      <c r="X664" s="35"/>
      <c r="Y664" s="35"/>
      <c r="Z664" s="35"/>
      <c r="AA664" s="35"/>
      <c r="AB664" s="35"/>
      <c r="AC664" s="35"/>
    </row>
    <row r="665" spans="1:29" s="27" customFormat="1" ht="15" customHeight="1" outlineLevel="3" x14ac:dyDescent="0.35">
      <c r="A665" s="35">
        <f t="shared" si="112"/>
        <v>649</v>
      </c>
      <c r="B665" s="35"/>
      <c r="C665" s="35"/>
      <c r="D665" s="35"/>
      <c r="E665" s="35" t="s">
        <v>4278</v>
      </c>
      <c r="F665" s="212" t="s">
        <v>3398</v>
      </c>
      <c r="G665" s="212"/>
      <c r="H665" s="35"/>
      <c r="I665" s="35"/>
      <c r="J665" s="35"/>
      <c r="K665" s="40"/>
      <c r="L665" s="40"/>
      <c r="M665" s="40"/>
      <c r="N665" s="40"/>
      <c r="O665" s="40"/>
      <c r="P665" s="42"/>
      <c r="Q665" s="42"/>
      <c r="R665" s="42"/>
      <c r="S665" s="42"/>
      <c r="T665" s="44"/>
      <c r="U665" s="44"/>
      <c r="V665" s="44"/>
      <c r="W665" s="44"/>
      <c r="X665" s="35"/>
      <c r="Y665" s="35"/>
      <c r="Z665" s="35"/>
      <c r="AA665" s="35"/>
      <c r="AB665" s="35"/>
      <c r="AC665" s="35"/>
    </row>
    <row r="666" spans="1:29" s="27" customFormat="1" ht="15" customHeight="1" outlineLevel="3" x14ac:dyDescent="0.35">
      <c r="A666" s="35">
        <f t="shared" si="112"/>
        <v>650</v>
      </c>
      <c r="B666" s="35"/>
      <c r="C666" s="35"/>
      <c r="D666" s="35"/>
      <c r="E666" s="35" t="s">
        <v>4279</v>
      </c>
      <c r="F666" s="35" t="s">
        <v>3399</v>
      </c>
      <c r="G666" s="35"/>
      <c r="H666" s="35"/>
      <c r="I666" s="35"/>
      <c r="J666" s="35"/>
      <c r="K666" s="40"/>
      <c r="L666" s="40"/>
      <c r="M666" s="40"/>
      <c r="N666" s="40"/>
      <c r="O666" s="40"/>
      <c r="P666" s="42"/>
      <c r="Q666" s="42"/>
      <c r="R666" s="42"/>
      <c r="S666" s="42"/>
      <c r="T666" s="44"/>
      <c r="U666" s="44"/>
      <c r="V666" s="44"/>
      <c r="W666" s="44"/>
      <c r="X666" s="35"/>
      <c r="Y666" s="35"/>
      <c r="Z666" s="35"/>
      <c r="AA666" s="35"/>
      <c r="AB666" s="35"/>
      <c r="AC666" s="35"/>
    </row>
    <row r="667" spans="1:29" s="27" customFormat="1" ht="15" customHeight="1" outlineLevel="2" x14ac:dyDescent="0.35">
      <c r="A667" s="35">
        <f t="shared" si="112"/>
        <v>651</v>
      </c>
      <c r="B667" s="35"/>
      <c r="C667" s="35"/>
      <c r="D667" s="35" t="s">
        <v>4196</v>
      </c>
      <c r="E667" s="212" t="s">
        <v>3400</v>
      </c>
      <c r="F667" s="212"/>
      <c r="G667" s="212"/>
      <c r="H667" s="35"/>
      <c r="I667" s="35"/>
      <c r="J667" s="35"/>
      <c r="K667" s="40"/>
      <c r="L667" s="40"/>
      <c r="M667" s="40"/>
      <c r="N667" s="40"/>
      <c r="O667" s="40"/>
      <c r="P667" s="42"/>
      <c r="Q667" s="42"/>
      <c r="R667" s="42"/>
      <c r="S667" s="42"/>
      <c r="T667" s="44"/>
      <c r="U667" s="44"/>
      <c r="V667" s="44"/>
      <c r="W667" s="44"/>
      <c r="X667" s="35" t="e">
        <f>IF(ISBLANK(P667),IF(ISBLANK(Q667),IF(ISBLANK(R667),IF(ISBLANK(S667),"Error",S667),R667),Q667),P667)/6</f>
        <v>#VALUE!</v>
      </c>
      <c r="Y667" s="35" t="e">
        <f t="shared" si="111"/>
        <v>#VALUE!</v>
      </c>
      <c r="Z667" s="35"/>
      <c r="AA667" s="35">
        <f>IF(ISBLANK(Z667),,WORKDAY(VLOOKUP(Z667,$A$2:$AB$876,26),0))</f>
        <v>0</v>
      </c>
      <c r="AB667" s="35" t="e">
        <f>#REF!</f>
        <v>#REF!</v>
      </c>
      <c r="AC667" s="35"/>
    </row>
    <row r="668" spans="1:29" s="27" customFormat="1" ht="15" customHeight="1" outlineLevel="3" x14ac:dyDescent="0.35">
      <c r="A668" s="35">
        <f t="shared" si="112"/>
        <v>652</v>
      </c>
      <c r="B668" s="35"/>
      <c r="C668" s="35"/>
      <c r="D668" s="35"/>
      <c r="E668" s="35" t="s">
        <v>4197</v>
      </c>
      <c r="F668" s="212" t="s">
        <v>3403</v>
      </c>
      <c r="G668" s="212"/>
      <c r="H668" s="35"/>
      <c r="I668" s="35"/>
      <c r="J668" s="35"/>
      <c r="K668" s="40"/>
      <c r="L668" s="40"/>
      <c r="M668" s="40"/>
      <c r="N668" s="40"/>
      <c r="O668" s="40"/>
      <c r="P668" s="42"/>
      <c r="Q668" s="42"/>
      <c r="R668" s="42"/>
      <c r="S668" s="42"/>
      <c r="T668" s="44"/>
      <c r="U668" s="44"/>
      <c r="V668" s="44"/>
      <c r="W668" s="44"/>
      <c r="X668" s="35"/>
      <c r="Y668" s="35"/>
      <c r="Z668" s="35"/>
      <c r="AA668" s="35"/>
      <c r="AB668" s="35"/>
      <c r="AC668" s="35"/>
    </row>
    <row r="669" spans="1:29" s="27" customFormat="1" ht="15" customHeight="1" outlineLevel="3" x14ac:dyDescent="0.35">
      <c r="A669" s="35">
        <f t="shared" si="112"/>
        <v>653</v>
      </c>
      <c r="B669" s="35"/>
      <c r="C669" s="35"/>
      <c r="D669" s="35"/>
      <c r="E669" s="35" t="s">
        <v>4198</v>
      </c>
      <c r="F669" s="212" t="s">
        <v>3159</v>
      </c>
      <c r="G669" s="212"/>
      <c r="H669" s="35"/>
      <c r="I669" s="35"/>
      <c r="J669" s="35"/>
      <c r="K669" s="40"/>
      <c r="L669" s="40"/>
      <c r="M669" s="40"/>
      <c r="N669" s="40"/>
      <c r="O669" s="40"/>
      <c r="P669" s="42"/>
      <c r="Q669" s="42"/>
      <c r="R669" s="42"/>
      <c r="S669" s="42"/>
      <c r="T669" s="44"/>
      <c r="U669" s="44"/>
      <c r="V669" s="44"/>
      <c r="W669" s="44"/>
      <c r="X669" s="35"/>
      <c r="Y669" s="35"/>
      <c r="Z669" s="35"/>
      <c r="AA669" s="35"/>
      <c r="AB669" s="35"/>
      <c r="AC669" s="35"/>
    </row>
    <row r="670" spans="1:29" s="27" customFormat="1" ht="15" customHeight="1" outlineLevel="3" x14ac:dyDescent="0.35">
      <c r="A670" s="35">
        <f t="shared" si="112"/>
        <v>654</v>
      </c>
      <c r="B670" s="35"/>
      <c r="C670" s="35"/>
      <c r="D670" s="35"/>
      <c r="E670" s="35" t="s">
        <v>4199</v>
      </c>
      <c r="F670" s="212" t="s">
        <v>3404</v>
      </c>
      <c r="G670" s="212"/>
      <c r="H670" s="35"/>
      <c r="I670" s="35"/>
      <c r="J670" s="35"/>
      <c r="K670" s="40"/>
      <c r="L670" s="40"/>
      <c r="M670" s="40"/>
      <c r="N670" s="40"/>
      <c r="O670" s="40"/>
      <c r="P670" s="42"/>
      <c r="Q670" s="42"/>
      <c r="R670" s="42"/>
      <c r="S670" s="42"/>
      <c r="T670" s="44"/>
      <c r="U670" s="44"/>
      <c r="V670" s="44"/>
      <c r="W670" s="44"/>
      <c r="X670" s="35"/>
      <c r="Y670" s="35"/>
      <c r="Z670" s="35"/>
      <c r="AA670" s="35"/>
      <c r="AB670" s="35"/>
      <c r="AC670" s="35"/>
    </row>
    <row r="671" spans="1:29" s="27" customFormat="1" ht="15" customHeight="1" outlineLevel="3" x14ac:dyDescent="0.35">
      <c r="A671" s="35">
        <f t="shared" si="112"/>
        <v>655</v>
      </c>
      <c r="B671" s="35"/>
      <c r="C671" s="35"/>
      <c r="D671" s="35"/>
      <c r="E671" s="35" t="s">
        <v>4197</v>
      </c>
      <c r="F671" s="212" t="s">
        <v>3401</v>
      </c>
      <c r="G671" s="212"/>
      <c r="H671" s="35"/>
      <c r="I671" s="35"/>
      <c r="J671" s="35"/>
      <c r="K671" s="40"/>
      <c r="L671" s="40"/>
      <c r="M671" s="40"/>
      <c r="N671" s="40"/>
      <c r="O671" s="40"/>
      <c r="P671" s="42"/>
      <c r="Q671" s="42"/>
      <c r="R671" s="42"/>
      <c r="S671" s="42"/>
      <c r="T671" s="44"/>
      <c r="U671" s="44"/>
      <c r="V671" s="44"/>
      <c r="W671" s="44"/>
      <c r="X671" s="35"/>
      <c r="Y671" s="35"/>
      <c r="Z671" s="35"/>
      <c r="AA671" s="35"/>
      <c r="AB671" s="35"/>
      <c r="AC671" s="35"/>
    </row>
    <row r="672" spans="1:29" s="27" customFormat="1" ht="15" customHeight="1" outlineLevel="3" x14ac:dyDescent="0.35">
      <c r="A672" s="35">
        <f t="shared" si="112"/>
        <v>656</v>
      </c>
      <c r="B672" s="35"/>
      <c r="C672" s="35"/>
      <c r="D672" s="35"/>
      <c r="E672" s="35" t="s">
        <v>4197</v>
      </c>
      <c r="F672" s="212" t="s">
        <v>3402</v>
      </c>
      <c r="G672" s="212"/>
      <c r="H672" s="35"/>
      <c r="I672" s="35"/>
      <c r="J672" s="35"/>
      <c r="K672" s="40"/>
      <c r="L672" s="40"/>
      <c r="M672" s="40"/>
      <c r="N672" s="40"/>
      <c r="O672" s="40"/>
      <c r="P672" s="42"/>
      <c r="Q672" s="42"/>
      <c r="R672" s="42"/>
      <c r="S672" s="42"/>
      <c r="T672" s="44"/>
      <c r="U672" s="44"/>
      <c r="V672" s="44"/>
      <c r="W672" s="44"/>
      <c r="X672" s="35"/>
      <c r="Y672" s="35"/>
      <c r="Z672" s="35"/>
      <c r="AA672" s="35"/>
      <c r="AB672" s="35"/>
      <c r="AC672" s="35"/>
    </row>
    <row r="673" spans="1:29" s="27" customFormat="1" ht="15" customHeight="1" outlineLevel="3" x14ac:dyDescent="0.35">
      <c r="A673" s="35">
        <f t="shared" si="112"/>
        <v>657</v>
      </c>
      <c r="B673" s="35"/>
      <c r="C673" s="35"/>
      <c r="D673" s="35"/>
      <c r="E673" s="35" t="s">
        <v>4197</v>
      </c>
      <c r="F673" s="212" t="s">
        <v>4280</v>
      </c>
      <c r="G673" s="212"/>
      <c r="H673" s="35"/>
      <c r="I673" s="35"/>
      <c r="J673" s="35"/>
      <c r="K673" s="40"/>
      <c r="L673" s="40"/>
      <c r="M673" s="40"/>
      <c r="N673" s="40"/>
      <c r="O673" s="40"/>
      <c r="P673" s="42"/>
      <c r="Q673" s="42"/>
      <c r="R673" s="42"/>
      <c r="S673" s="42"/>
      <c r="T673" s="44"/>
      <c r="U673" s="44"/>
      <c r="V673" s="44"/>
      <c r="W673" s="44"/>
      <c r="X673" s="35"/>
      <c r="Y673" s="35"/>
      <c r="Z673" s="35"/>
      <c r="AA673" s="35"/>
      <c r="AB673" s="35"/>
      <c r="AC673" s="35"/>
    </row>
    <row r="674" spans="1:29" s="27" customFormat="1" ht="15" customHeight="1" outlineLevel="1" x14ac:dyDescent="0.35">
      <c r="A674" s="35">
        <f t="shared" si="112"/>
        <v>658</v>
      </c>
      <c r="B674" s="35"/>
      <c r="C674" s="35"/>
      <c r="D674" s="35" t="s">
        <v>4284</v>
      </c>
      <c r="E674" s="212" t="s">
        <v>4281</v>
      </c>
      <c r="F674" s="212"/>
      <c r="G674" s="212"/>
      <c r="H674" s="35"/>
      <c r="I674" s="35"/>
      <c r="J674" s="35"/>
      <c r="K674" s="40"/>
      <c r="L674" s="40"/>
      <c r="M674" s="40"/>
      <c r="N674" s="40"/>
      <c r="O674" s="40"/>
      <c r="P674" s="42"/>
      <c r="Q674" s="42"/>
      <c r="R674" s="42"/>
      <c r="S674" s="42"/>
      <c r="T674" s="44"/>
      <c r="U674" s="44"/>
      <c r="V674" s="44"/>
      <c r="W674" s="44"/>
      <c r="X674" s="35" t="e">
        <f t="shared" ref="X674:X687" si="113">IF(ISBLANK(P674),IF(ISBLANK(Q674),IF(ISBLANK(R674),IF(ISBLANK(S674),"Error",S674),R674),Q674),P674)/6</f>
        <v>#VALUE!</v>
      </c>
      <c r="Y674" s="35" t="e">
        <f t="shared" si="111"/>
        <v>#VALUE!</v>
      </c>
      <c r="Z674" s="35"/>
      <c r="AA674" s="35">
        <f t="shared" ref="AA674:AA687" si="114">IF(ISBLANK(Z674),,WORKDAY(VLOOKUP(Z674,$A$2:$AB$876,26),0))</f>
        <v>0</v>
      </c>
      <c r="AB674" s="35" t="e">
        <f>#REF!</f>
        <v>#REF!</v>
      </c>
      <c r="AC674" s="35"/>
    </row>
    <row r="675" spans="1:29" s="27" customFormat="1" ht="15" customHeight="1" outlineLevel="1" x14ac:dyDescent="0.35">
      <c r="A675" s="35">
        <f t="shared" si="112"/>
        <v>659</v>
      </c>
      <c r="B675" s="35"/>
      <c r="C675" s="35"/>
      <c r="D675" s="35" t="s">
        <v>4285</v>
      </c>
      <c r="E675" s="212" t="s">
        <v>3426</v>
      </c>
      <c r="F675" s="212"/>
      <c r="G675" s="212"/>
      <c r="H675" s="35"/>
      <c r="I675" s="35"/>
      <c r="J675" s="35"/>
      <c r="K675" s="40"/>
      <c r="L675" s="40"/>
      <c r="M675" s="40"/>
      <c r="N675" s="40"/>
      <c r="O675" s="40"/>
      <c r="P675" s="42"/>
      <c r="Q675" s="42"/>
      <c r="R675" s="42"/>
      <c r="S675" s="42"/>
      <c r="T675" s="44"/>
      <c r="U675" s="44"/>
      <c r="V675" s="44"/>
      <c r="W675" s="44"/>
      <c r="X675" s="35" t="e">
        <f t="shared" si="113"/>
        <v>#VALUE!</v>
      </c>
      <c r="Y675" s="35" t="e">
        <f t="shared" si="111"/>
        <v>#VALUE!</v>
      </c>
      <c r="Z675" s="35"/>
      <c r="AA675" s="35">
        <f t="shared" si="114"/>
        <v>0</v>
      </c>
      <c r="AB675" s="35" t="e">
        <f>#REF!</f>
        <v>#REF!</v>
      </c>
      <c r="AC675" s="35"/>
    </row>
    <row r="676" spans="1:29" s="27" customFormat="1" ht="15" customHeight="1" outlineLevel="1" x14ac:dyDescent="0.35">
      <c r="A676" s="35">
        <f t="shared" si="112"/>
        <v>660</v>
      </c>
      <c r="B676" s="35"/>
      <c r="C676" s="35" t="s">
        <v>268</v>
      </c>
      <c r="D676" s="212" t="s">
        <v>3567</v>
      </c>
      <c r="E676" s="212"/>
      <c r="F676" s="212"/>
      <c r="G676" s="212"/>
      <c r="H676" s="35"/>
      <c r="I676" s="35"/>
      <c r="J676" s="35"/>
      <c r="K676" s="40"/>
      <c r="L676" s="40">
        <v>0.01</v>
      </c>
      <c r="M676" s="40"/>
      <c r="N676" s="40"/>
      <c r="O676" s="40"/>
      <c r="P676" s="42"/>
      <c r="Q676" s="42">
        <f>($P$449*L676)</f>
        <v>2.34</v>
      </c>
      <c r="R676" s="42"/>
      <c r="S676" s="42"/>
      <c r="T676" s="44"/>
      <c r="U676" s="44"/>
      <c r="V676" s="44"/>
      <c r="W676" s="44"/>
      <c r="X676" s="35">
        <f t="shared" si="113"/>
        <v>0.38999999999999996</v>
      </c>
      <c r="Y676" s="35">
        <f t="shared" si="111"/>
        <v>0.4</v>
      </c>
      <c r="Z676" s="35"/>
      <c r="AA676" s="35">
        <f t="shared" si="114"/>
        <v>0</v>
      </c>
      <c r="AB676" s="35" t="e">
        <f>#REF!</f>
        <v>#REF!</v>
      </c>
      <c r="AC676" s="35"/>
    </row>
    <row r="677" spans="1:29" s="27" customFormat="1" ht="15" customHeight="1" outlineLevel="1" x14ac:dyDescent="0.35">
      <c r="A677" s="35">
        <f t="shared" si="112"/>
        <v>661</v>
      </c>
      <c r="B677" s="35"/>
      <c r="C677" s="35"/>
      <c r="D677" s="35" t="s">
        <v>270</v>
      </c>
      <c r="E677" s="212" t="s">
        <v>3516</v>
      </c>
      <c r="F677" s="212"/>
      <c r="G677" s="212"/>
      <c r="H677" s="35"/>
      <c r="I677" s="35" t="s">
        <v>1145</v>
      </c>
      <c r="J677" s="35"/>
      <c r="K677" s="40"/>
      <c r="L677" s="40"/>
      <c r="M677" s="40"/>
      <c r="N677" s="40"/>
      <c r="O677" s="40"/>
      <c r="P677" s="42"/>
      <c r="Q677" s="42"/>
      <c r="R677" s="42"/>
      <c r="S677" s="42"/>
      <c r="T677" s="44"/>
      <c r="U677" s="44"/>
      <c r="V677" s="44"/>
      <c r="W677" s="44"/>
      <c r="X677" s="35" t="e">
        <f t="shared" si="113"/>
        <v>#VALUE!</v>
      </c>
      <c r="Y677" s="35" t="e">
        <f t="shared" si="111"/>
        <v>#VALUE!</v>
      </c>
      <c r="Z677" s="35"/>
      <c r="AA677" s="35">
        <f t="shared" si="114"/>
        <v>0</v>
      </c>
      <c r="AB677" s="35" t="e">
        <f>#REF!</f>
        <v>#REF!</v>
      </c>
      <c r="AC677" s="35"/>
    </row>
    <row r="678" spans="1:29" s="27" customFormat="1" ht="15" customHeight="1" outlineLevel="1" x14ac:dyDescent="0.35">
      <c r="A678" s="35">
        <f t="shared" si="112"/>
        <v>662</v>
      </c>
      <c r="B678" s="35"/>
      <c r="C678" s="35"/>
      <c r="D678" s="35" t="s">
        <v>272</v>
      </c>
      <c r="E678" s="212" t="s">
        <v>3370</v>
      </c>
      <c r="F678" s="212"/>
      <c r="G678" s="212"/>
      <c r="H678" s="35"/>
      <c r="I678" s="35" t="s">
        <v>1146</v>
      </c>
      <c r="J678" s="35"/>
      <c r="K678" s="40"/>
      <c r="L678" s="40"/>
      <c r="M678" s="40"/>
      <c r="N678" s="40"/>
      <c r="O678" s="40"/>
      <c r="P678" s="42"/>
      <c r="Q678" s="42"/>
      <c r="R678" s="42"/>
      <c r="S678" s="42"/>
      <c r="T678" s="44"/>
      <c r="U678" s="44"/>
      <c r="V678" s="44"/>
      <c r="W678" s="44"/>
      <c r="X678" s="35" t="e">
        <f t="shared" si="113"/>
        <v>#VALUE!</v>
      </c>
      <c r="Y678" s="35" t="e">
        <f t="shared" si="111"/>
        <v>#VALUE!</v>
      </c>
      <c r="Z678" s="35"/>
      <c r="AA678" s="35">
        <f t="shared" si="114"/>
        <v>0</v>
      </c>
      <c r="AB678" s="35" t="e">
        <f>#REF!</f>
        <v>#REF!</v>
      </c>
      <c r="AC678" s="35"/>
    </row>
    <row r="679" spans="1:29" s="27" customFormat="1" ht="15" customHeight="1" outlineLevel="1" x14ac:dyDescent="0.35">
      <c r="A679" s="35">
        <f t="shared" si="112"/>
        <v>663</v>
      </c>
      <c r="B679" s="35"/>
      <c r="C679" s="35"/>
      <c r="D679" s="35" t="s">
        <v>274</v>
      </c>
      <c r="E679" s="212" t="s">
        <v>3371</v>
      </c>
      <c r="F679" s="212"/>
      <c r="G679" s="212"/>
      <c r="H679" s="35"/>
      <c r="I679" s="35" t="s">
        <v>1146</v>
      </c>
      <c r="J679" s="35"/>
      <c r="K679" s="40"/>
      <c r="L679" s="40"/>
      <c r="M679" s="40"/>
      <c r="N679" s="40"/>
      <c r="O679" s="40"/>
      <c r="P679" s="42"/>
      <c r="Q679" s="42"/>
      <c r="R679" s="42"/>
      <c r="S679" s="42"/>
      <c r="T679" s="44"/>
      <c r="U679" s="44"/>
      <c r="V679" s="44"/>
      <c r="W679" s="44"/>
      <c r="X679" s="35" t="e">
        <f t="shared" si="113"/>
        <v>#VALUE!</v>
      </c>
      <c r="Y679" s="35" t="e">
        <f t="shared" si="111"/>
        <v>#VALUE!</v>
      </c>
      <c r="Z679" s="35"/>
      <c r="AA679" s="35">
        <f t="shared" si="114"/>
        <v>0</v>
      </c>
      <c r="AB679" s="35" t="e">
        <f>AB536</f>
        <v>#REF!</v>
      </c>
      <c r="AC679" s="35"/>
    </row>
    <row r="680" spans="1:29" s="27" customFormat="1" ht="15" customHeight="1" outlineLevel="1" x14ac:dyDescent="0.35">
      <c r="A680" s="35">
        <f t="shared" si="112"/>
        <v>664</v>
      </c>
      <c r="B680" s="35"/>
      <c r="C680" s="35"/>
      <c r="D680" s="35" t="s">
        <v>276</v>
      </c>
      <c r="E680" s="212" t="s">
        <v>3372</v>
      </c>
      <c r="F680" s="212"/>
      <c r="G680" s="212"/>
      <c r="H680" s="35"/>
      <c r="I680" s="35" t="s">
        <v>1147</v>
      </c>
      <c r="J680" s="35"/>
      <c r="K680" s="40"/>
      <c r="L680" s="40"/>
      <c r="M680" s="40"/>
      <c r="N680" s="40"/>
      <c r="O680" s="40"/>
      <c r="P680" s="42"/>
      <c r="Q680" s="42"/>
      <c r="R680" s="42"/>
      <c r="S680" s="42"/>
      <c r="T680" s="44"/>
      <c r="U680" s="44"/>
      <c r="V680" s="44"/>
      <c r="W680" s="44"/>
      <c r="X680" s="35" t="e">
        <f t="shared" si="113"/>
        <v>#VALUE!</v>
      </c>
      <c r="Y680" s="35" t="e">
        <f t="shared" si="111"/>
        <v>#VALUE!</v>
      </c>
      <c r="Z680" s="35"/>
      <c r="AA680" s="35">
        <f t="shared" si="114"/>
        <v>0</v>
      </c>
      <c r="AB680" s="35" t="e">
        <f>AB537</f>
        <v>#REF!</v>
      </c>
      <c r="AC680" s="35"/>
    </row>
    <row r="681" spans="1:29" s="27" customFormat="1" ht="15" customHeight="1" outlineLevel="1" x14ac:dyDescent="0.35">
      <c r="A681" s="35">
        <f t="shared" si="112"/>
        <v>665</v>
      </c>
      <c r="B681" s="35"/>
      <c r="C681" s="35"/>
      <c r="D681" s="35" t="s">
        <v>278</v>
      </c>
      <c r="E681" s="212" t="s">
        <v>3517</v>
      </c>
      <c r="F681" s="212"/>
      <c r="G681" s="212"/>
      <c r="H681" s="35"/>
      <c r="I681" s="35" t="s">
        <v>1148</v>
      </c>
      <c r="J681" s="35"/>
      <c r="K681" s="40"/>
      <c r="L681" s="40"/>
      <c r="M681" s="40"/>
      <c r="N681" s="40"/>
      <c r="O681" s="40"/>
      <c r="P681" s="42"/>
      <c r="Q681" s="42"/>
      <c r="R681" s="42"/>
      <c r="S681" s="42"/>
      <c r="T681" s="44"/>
      <c r="U681" s="44"/>
      <c r="V681" s="44"/>
      <c r="W681" s="44"/>
      <c r="X681" s="35" t="e">
        <f t="shared" si="113"/>
        <v>#VALUE!</v>
      </c>
      <c r="Y681" s="35" t="e">
        <f t="shared" si="111"/>
        <v>#VALUE!</v>
      </c>
      <c r="Z681" s="35"/>
      <c r="AA681" s="35">
        <f t="shared" si="114"/>
        <v>0</v>
      </c>
      <c r="AB681" s="35" t="e">
        <f>AB538</f>
        <v>#REF!</v>
      </c>
      <c r="AC681" s="35"/>
    </row>
    <row r="682" spans="1:29" s="27" customFormat="1" ht="15" customHeight="1" outlineLevel="1" x14ac:dyDescent="0.35">
      <c r="A682" s="35">
        <f t="shared" si="112"/>
        <v>666</v>
      </c>
      <c r="B682" s="35"/>
      <c r="C682" s="35"/>
      <c r="D682" s="35" t="s">
        <v>280</v>
      </c>
      <c r="E682" s="212" t="s">
        <v>3373</v>
      </c>
      <c r="F682" s="212"/>
      <c r="G682" s="212"/>
      <c r="H682" s="35"/>
      <c r="I682" s="35" t="s">
        <v>1149</v>
      </c>
      <c r="J682" s="35"/>
      <c r="K682" s="40"/>
      <c r="L682" s="40"/>
      <c r="M682" s="40"/>
      <c r="N682" s="40"/>
      <c r="O682" s="40"/>
      <c r="P682" s="42"/>
      <c r="Q682" s="42"/>
      <c r="R682" s="42"/>
      <c r="S682" s="42"/>
      <c r="T682" s="44"/>
      <c r="U682" s="44"/>
      <c r="V682" s="44"/>
      <c r="W682" s="44"/>
      <c r="X682" s="35" t="e">
        <f t="shared" si="113"/>
        <v>#VALUE!</v>
      </c>
      <c r="Y682" s="35" t="e">
        <f t="shared" si="111"/>
        <v>#VALUE!</v>
      </c>
      <c r="Z682" s="35"/>
      <c r="AA682" s="35">
        <f t="shared" si="114"/>
        <v>0</v>
      </c>
      <c r="AB682" s="35" t="e">
        <f>AB539</f>
        <v>#REF!</v>
      </c>
      <c r="AC682" s="35"/>
    </row>
    <row r="683" spans="1:29" s="27" customFormat="1" ht="15" customHeight="1" outlineLevel="1" x14ac:dyDescent="0.35">
      <c r="A683" s="35">
        <f t="shared" si="112"/>
        <v>667</v>
      </c>
      <c r="B683" s="35"/>
      <c r="C683" s="35"/>
      <c r="D683" s="35" t="s">
        <v>282</v>
      </c>
      <c r="E683" s="212" t="s">
        <v>3374</v>
      </c>
      <c r="F683" s="212"/>
      <c r="G683" s="212"/>
      <c r="H683" s="35"/>
      <c r="I683" s="35" t="s">
        <v>1149</v>
      </c>
      <c r="J683" s="35"/>
      <c r="K683" s="40"/>
      <c r="L683" s="40"/>
      <c r="M683" s="40"/>
      <c r="N683" s="40"/>
      <c r="O683" s="40"/>
      <c r="P683" s="42"/>
      <c r="Q683" s="42"/>
      <c r="R683" s="42"/>
      <c r="S683" s="42"/>
      <c r="T683" s="44"/>
      <c r="U683" s="44"/>
      <c r="V683" s="44"/>
      <c r="W683" s="44"/>
      <c r="X683" s="35" t="e">
        <f t="shared" si="113"/>
        <v>#VALUE!</v>
      </c>
      <c r="Y683" s="35" t="e">
        <f t="shared" si="111"/>
        <v>#VALUE!</v>
      </c>
      <c r="Z683" s="35"/>
      <c r="AA683" s="35">
        <f t="shared" si="114"/>
        <v>0</v>
      </c>
      <c r="AB683" s="35" t="e">
        <f>AB540</f>
        <v>#REF!</v>
      </c>
      <c r="AC683" s="35"/>
    </row>
    <row r="684" spans="1:29" s="27" customFormat="1" ht="15" customHeight="1" outlineLevel="1" x14ac:dyDescent="0.35">
      <c r="A684" s="35">
        <f t="shared" si="112"/>
        <v>668</v>
      </c>
      <c r="B684" s="35"/>
      <c r="C684" s="35"/>
      <c r="D684" s="35" t="s">
        <v>284</v>
      </c>
      <c r="E684" s="212" t="s">
        <v>3518</v>
      </c>
      <c r="F684" s="212"/>
      <c r="G684" s="212"/>
      <c r="H684" s="35"/>
      <c r="I684" s="35" t="s">
        <v>1150</v>
      </c>
      <c r="J684" s="35"/>
      <c r="K684" s="40"/>
      <c r="L684" s="40"/>
      <c r="M684" s="40"/>
      <c r="N684" s="40"/>
      <c r="O684" s="40"/>
      <c r="P684" s="42"/>
      <c r="Q684" s="42"/>
      <c r="R684" s="42"/>
      <c r="S684" s="42"/>
      <c r="T684" s="44"/>
      <c r="U684" s="44"/>
      <c r="V684" s="44"/>
      <c r="W684" s="44"/>
      <c r="X684" s="35" t="e">
        <f t="shared" si="113"/>
        <v>#VALUE!</v>
      </c>
      <c r="Y684" s="35" t="e">
        <f t="shared" si="111"/>
        <v>#VALUE!</v>
      </c>
      <c r="Z684" s="35"/>
      <c r="AA684" s="35">
        <f t="shared" si="114"/>
        <v>0</v>
      </c>
      <c r="AB684" s="35" t="e">
        <f>#REF!</f>
        <v>#REF!</v>
      </c>
      <c r="AC684" s="35"/>
    </row>
    <row r="685" spans="1:29" s="27" customFormat="1" ht="15" customHeight="1" outlineLevel="1" x14ac:dyDescent="0.35">
      <c r="A685" s="35">
        <f t="shared" si="112"/>
        <v>669</v>
      </c>
      <c r="B685" s="35"/>
      <c r="C685" s="35"/>
      <c r="D685" s="35" t="s">
        <v>286</v>
      </c>
      <c r="E685" s="212" t="s">
        <v>3519</v>
      </c>
      <c r="F685" s="212"/>
      <c r="G685" s="212"/>
      <c r="H685" s="35"/>
      <c r="I685" s="35" t="s">
        <v>1151</v>
      </c>
      <c r="J685" s="35"/>
      <c r="K685" s="40"/>
      <c r="L685" s="40"/>
      <c r="M685" s="40"/>
      <c r="N685" s="40"/>
      <c r="O685" s="40"/>
      <c r="P685" s="42"/>
      <c r="Q685" s="42"/>
      <c r="R685" s="42"/>
      <c r="S685" s="42"/>
      <c r="T685" s="44"/>
      <c r="U685" s="44"/>
      <c r="V685" s="44"/>
      <c r="W685" s="44"/>
      <c r="X685" s="35" t="e">
        <f t="shared" si="113"/>
        <v>#VALUE!</v>
      </c>
      <c r="Y685" s="35" t="e">
        <f t="shared" si="111"/>
        <v>#VALUE!</v>
      </c>
      <c r="Z685" s="35"/>
      <c r="AA685" s="35">
        <f t="shared" si="114"/>
        <v>0</v>
      </c>
      <c r="AB685" s="35" t="e">
        <f>AB590</f>
        <v>#VALUE!</v>
      </c>
      <c r="AC685" s="35"/>
    </row>
    <row r="686" spans="1:29" s="27" customFormat="1" ht="15" customHeight="1" outlineLevel="1" x14ac:dyDescent="0.35">
      <c r="A686" s="35">
        <f t="shared" si="112"/>
        <v>670</v>
      </c>
      <c r="B686" s="35"/>
      <c r="C686" s="35"/>
      <c r="D686" s="35" t="s">
        <v>1579</v>
      </c>
      <c r="E686" s="212" t="s">
        <v>3376</v>
      </c>
      <c r="F686" s="212"/>
      <c r="G686" s="212"/>
      <c r="H686" s="35"/>
      <c r="I686" s="35" t="s">
        <v>1152</v>
      </c>
      <c r="J686" s="35"/>
      <c r="K686" s="40"/>
      <c r="L686" s="40"/>
      <c r="M686" s="40"/>
      <c r="N686" s="40"/>
      <c r="O686" s="40"/>
      <c r="P686" s="42"/>
      <c r="Q686" s="42"/>
      <c r="R686" s="42"/>
      <c r="S686" s="42"/>
      <c r="T686" s="44"/>
      <c r="U686" s="44"/>
      <c r="V686" s="44"/>
      <c r="W686" s="44"/>
      <c r="X686" s="35" t="e">
        <f t="shared" si="113"/>
        <v>#VALUE!</v>
      </c>
      <c r="Y686" s="35" t="e">
        <f t="shared" si="111"/>
        <v>#VALUE!</v>
      </c>
      <c r="Z686" s="35"/>
      <c r="AA686" s="35">
        <f t="shared" si="114"/>
        <v>0</v>
      </c>
      <c r="AB686" s="35" t="e">
        <f>AB591</f>
        <v>#VALUE!</v>
      </c>
      <c r="AC686" s="35"/>
    </row>
    <row r="687" spans="1:29" s="27" customFormat="1" ht="15" customHeight="1" outlineLevel="1" x14ac:dyDescent="0.35">
      <c r="A687" s="35">
        <f t="shared" si="112"/>
        <v>671</v>
      </c>
      <c r="B687" s="35"/>
      <c r="C687" s="35"/>
      <c r="D687" s="35" t="s">
        <v>1580</v>
      </c>
      <c r="E687" s="212" t="s">
        <v>3377</v>
      </c>
      <c r="F687" s="212"/>
      <c r="G687" s="212"/>
      <c r="H687" s="35"/>
      <c r="I687" s="35" t="s">
        <v>1153</v>
      </c>
      <c r="J687" s="35"/>
      <c r="K687" s="40"/>
      <c r="L687" s="40"/>
      <c r="M687" s="40"/>
      <c r="N687" s="40"/>
      <c r="O687" s="40"/>
      <c r="P687" s="42"/>
      <c r="Q687" s="42"/>
      <c r="R687" s="42"/>
      <c r="S687" s="42"/>
      <c r="T687" s="44"/>
      <c r="U687" s="44"/>
      <c r="V687" s="44"/>
      <c r="W687" s="44"/>
      <c r="X687" s="35" t="e">
        <f t="shared" si="113"/>
        <v>#VALUE!</v>
      </c>
      <c r="Y687" s="35" t="e">
        <f t="shared" si="111"/>
        <v>#VALUE!</v>
      </c>
      <c r="Z687" s="35"/>
      <c r="AA687" s="35">
        <f t="shared" si="114"/>
        <v>0</v>
      </c>
      <c r="AB687" s="35" t="e">
        <f>AB592</f>
        <v>#VALUE!</v>
      </c>
      <c r="AC687" s="35"/>
    </row>
    <row r="688" spans="1:29" s="27" customFormat="1" ht="15" customHeight="1" outlineLevel="1" x14ac:dyDescent="0.35">
      <c r="A688" s="35"/>
      <c r="B688" s="35"/>
      <c r="C688" s="35" t="s">
        <v>288</v>
      </c>
      <c r="D688" s="212" t="s">
        <v>3572</v>
      </c>
      <c r="E688" s="212"/>
      <c r="F688" s="212"/>
      <c r="G688" s="212"/>
      <c r="H688" s="35"/>
      <c r="I688" s="35"/>
      <c r="J688" s="35"/>
      <c r="K688" s="40"/>
      <c r="L688" s="40"/>
      <c r="M688" s="40"/>
      <c r="N688" s="40"/>
      <c r="O688" s="40"/>
      <c r="P688" s="42"/>
      <c r="Q688" s="42"/>
      <c r="R688" s="42"/>
      <c r="S688" s="42"/>
      <c r="T688" s="44"/>
      <c r="U688" s="44"/>
      <c r="V688" s="44"/>
      <c r="W688" s="44"/>
      <c r="X688" s="35"/>
      <c r="Y688" s="35"/>
      <c r="Z688" s="35"/>
      <c r="AA688" s="35"/>
      <c r="AB688" s="35"/>
      <c r="AC688" s="35"/>
    </row>
    <row r="689" spans="1:29" s="27" customFormat="1" ht="15" customHeight="1" x14ac:dyDescent="0.35">
      <c r="A689" s="35">
        <f>A687+1</f>
        <v>672</v>
      </c>
      <c r="B689" s="35"/>
      <c r="C689" s="35"/>
      <c r="D689" s="35"/>
      <c r="E689" s="35"/>
      <c r="F689" s="35"/>
      <c r="G689" s="35"/>
      <c r="H689" s="35"/>
      <c r="I689" s="35"/>
      <c r="J689" s="35"/>
      <c r="K689" s="40"/>
      <c r="L689" s="40"/>
      <c r="M689" s="40"/>
      <c r="N689" s="40"/>
      <c r="O689" s="40"/>
      <c r="P689" s="42"/>
      <c r="Q689" s="42"/>
      <c r="R689" s="42"/>
      <c r="S689" s="42"/>
      <c r="T689" s="44"/>
      <c r="U689" s="44"/>
      <c r="V689" s="44"/>
      <c r="W689" s="44"/>
      <c r="X689" s="35" t="e">
        <f>IF(ISBLANK(P689),IF(ISBLANK(Q689),IF(ISBLANK(R689),IF(ISBLANK(S689),"Error",S689),R689),Q689),P689)/6</f>
        <v>#VALUE!</v>
      </c>
      <c r="Y689" s="35" t="e">
        <f t="shared" si="111"/>
        <v>#VALUE!</v>
      </c>
      <c r="Z689" s="35"/>
      <c r="AA689" s="35">
        <f>IF(ISBLANK(Z689),,WORKDAY(VLOOKUP(Z689,$A$2:$AB$876,26),0))</f>
        <v>0</v>
      </c>
      <c r="AB689" s="35" t="e">
        <f>AB593</f>
        <v>#VALUE!</v>
      </c>
      <c r="AC689" s="35"/>
    </row>
    <row r="690" spans="1:29" s="28" customFormat="1" ht="15" customHeight="1" x14ac:dyDescent="0.35">
      <c r="A690" s="36">
        <f t="shared" si="112"/>
        <v>673</v>
      </c>
      <c r="B690" s="36">
        <v>1.5</v>
      </c>
      <c r="C690" s="214" t="s">
        <v>3577</v>
      </c>
      <c r="D690" s="214"/>
      <c r="E690" s="214"/>
      <c r="F690" s="214"/>
      <c r="G690" s="214"/>
      <c r="H690" s="36"/>
      <c r="I690" s="36"/>
      <c r="J690" s="36"/>
      <c r="K690" s="46">
        <f>IF(Sheet2!$C$5="COTS/SaaS",Sheet1!$D8,Sheet1!$C8)</f>
        <v>0.3</v>
      </c>
      <c r="L690" s="40"/>
      <c r="M690" s="40"/>
      <c r="N690" s="40"/>
      <c r="O690" s="40"/>
      <c r="P690" s="42"/>
      <c r="Q690" s="42"/>
      <c r="R690" s="42"/>
      <c r="S690" s="42"/>
      <c r="T690" s="44"/>
      <c r="U690" s="44"/>
      <c r="V690" s="44"/>
      <c r="W690" s="44"/>
      <c r="X690" s="36"/>
      <c r="Y690" s="36"/>
      <c r="Z690" s="36"/>
      <c r="AA690" s="36"/>
      <c r="AB690" s="36"/>
      <c r="AC690" s="36"/>
    </row>
    <row r="691" spans="1:29" s="28" customFormat="1" ht="15" customHeight="1" outlineLevel="1" x14ac:dyDescent="0.35">
      <c r="A691" s="36">
        <f t="shared" si="112"/>
        <v>674</v>
      </c>
      <c r="B691" s="36"/>
      <c r="C691" s="36"/>
      <c r="D691" s="214" t="s">
        <v>3508</v>
      </c>
      <c r="E691" s="214"/>
      <c r="F691" s="214"/>
      <c r="G691" s="214"/>
      <c r="H691" s="36"/>
      <c r="I691" s="36"/>
      <c r="J691" s="36"/>
      <c r="K691" s="40"/>
      <c r="L691" s="40"/>
      <c r="M691" s="40"/>
      <c r="N691" s="40"/>
      <c r="O691" s="40"/>
      <c r="P691" s="42"/>
      <c r="Q691" s="42"/>
      <c r="R691" s="42"/>
      <c r="S691" s="42"/>
      <c r="T691" s="44"/>
      <c r="U691" s="44"/>
      <c r="V691" s="44"/>
      <c r="W691" s="44"/>
      <c r="X691" s="36"/>
      <c r="Y691" s="36"/>
      <c r="Z691" s="36"/>
      <c r="AA691" s="36"/>
      <c r="AB691" s="36"/>
      <c r="AC691" s="36"/>
    </row>
    <row r="692" spans="1:29" s="28" customFormat="1" ht="15" customHeight="1" outlineLevel="1" x14ac:dyDescent="0.35">
      <c r="A692" s="36">
        <f t="shared" si="112"/>
        <v>675</v>
      </c>
      <c r="B692" s="36"/>
      <c r="C692" s="36"/>
      <c r="D692" s="214" t="s">
        <v>3391</v>
      </c>
      <c r="E692" s="214"/>
      <c r="F692" s="214"/>
      <c r="G692" s="214"/>
      <c r="H692" s="36"/>
      <c r="I692" s="36"/>
      <c r="J692" s="36"/>
      <c r="K692" s="40"/>
      <c r="L692" s="40"/>
      <c r="M692" s="40"/>
      <c r="N692" s="40"/>
      <c r="O692" s="40"/>
      <c r="P692" s="42"/>
      <c r="Q692" s="42"/>
      <c r="R692" s="42"/>
      <c r="S692" s="42"/>
      <c r="T692" s="44"/>
      <c r="U692" s="44"/>
      <c r="V692" s="44"/>
      <c r="W692" s="44"/>
      <c r="X692" s="36"/>
      <c r="Y692" s="36"/>
      <c r="Z692" s="36"/>
      <c r="AA692" s="36"/>
      <c r="AB692" s="36"/>
      <c r="AC692" s="36"/>
    </row>
    <row r="693" spans="1:29" s="28" customFormat="1" ht="15" customHeight="1" outlineLevel="1" x14ac:dyDescent="0.35">
      <c r="A693" s="36">
        <f t="shared" si="112"/>
        <v>676</v>
      </c>
      <c r="B693" s="36"/>
      <c r="C693" s="36"/>
      <c r="D693" s="214" t="s">
        <v>3509</v>
      </c>
      <c r="E693" s="214"/>
      <c r="F693" s="214"/>
      <c r="G693" s="214"/>
      <c r="H693" s="36"/>
      <c r="I693" s="36"/>
      <c r="J693" s="36"/>
      <c r="K693" s="40"/>
      <c r="L693" s="40"/>
      <c r="M693" s="40"/>
      <c r="N693" s="40"/>
      <c r="O693" s="40"/>
      <c r="P693" s="42"/>
      <c r="Q693" s="42"/>
      <c r="R693" s="42"/>
      <c r="S693" s="42"/>
      <c r="T693" s="44"/>
      <c r="U693" s="44"/>
      <c r="V693" s="44"/>
      <c r="W693" s="44"/>
      <c r="X693" s="36"/>
      <c r="Y693" s="36"/>
      <c r="Z693" s="36"/>
      <c r="AA693" s="36"/>
      <c r="AB693" s="36"/>
      <c r="AC693" s="36"/>
    </row>
    <row r="694" spans="1:29" s="28" customFormat="1" ht="15" customHeight="1" x14ac:dyDescent="0.35">
      <c r="A694" s="36"/>
      <c r="B694" s="36"/>
      <c r="C694" s="36"/>
      <c r="D694" s="36"/>
      <c r="E694" s="36"/>
      <c r="F694" s="36"/>
      <c r="G694" s="36"/>
      <c r="H694" s="36"/>
      <c r="I694" s="36"/>
      <c r="J694" s="36"/>
      <c r="K694" s="40"/>
      <c r="L694" s="40"/>
      <c r="M694" s="40"/>
      <c r="N694" s="40"/>
      <c r="O694" s="40"/>
      <c r="P694" s="42"/>
      <c r="Q694" s="42"/>
      <c r="R694" s="42"/>
      <c r="S694" s="42"/>
      <c r="T694" s="44"/>
      <c r="U694" s="44"/>
      <c r="V694" s="44"/>
      <c r="W694" s="44"/>
      <c r="X694" s="36"/>
      <c r="Y694" s="36"/>
      <c r="Z694" s="36"/>
      <c r="AA694" s="36"/>
      <c r="AB694" s="36"/>
      <c r="AC694" s="36"/>
    </row>
    <row r="695" spans="1:29" s="29" customFormat="1" ht="15" customHeight="1" x14ac:dyDescent="0.35">
      <c r="A695" s="37">
        <f>A693+1</f>
        <v>677</v>
      </c>
      <c r="B695" s="37">
        <v>1.6</v>
      </c>
      <c r="C695" s="215" t="s">
        <v>4300</v>
      </c>
      <c r="D695" s="215"/>
      <c r="E695" s="215"/>
      <c r="F695" s="215"/>
      <c r="G695" s="215"/>
      <c r="H695" s="37"/>
      <c r="I695" s="37"/>
      <c r="J695" s="37"/>
      <c r="K695" s="46">
        <f>IF(Sheet2!$C$5="COTS/SaaS",Sheet1!$D9,Sheet1!$C9)</f>
        <v>0.15</v>
      </c>
      <c r="L695" s="40"/>
      <c r="M695" s="40"/>
      <c r="N695" s="40"/>
      <c r="O695" s="40"/>
      <c r="P695" s="42">
        <f>((Sheet2!$C$2*40)*K695)</f>
        <v>234</v>
      </c>
      <c r="Q695" s="42"/>
      <c r="R695" s="42"/>
      <c r="S695" s="42"/>
      <c r="T695" s="44">
        <f>P695*Sheet2!$C$4</f>
        <v>23400</v>
      </c>
      <c r="U695" s="44"/>
      <c r="V695" s="44"/>
      <c r="W695" s="44"/>
      <c r="X695" s="37">
        <f t="shared" ref="X695:X716" si="115">IF(ISBLANK(P695),IF(ISBLANK(Q695),IF(ISBLANK(R695),IF(ISBLANK(S695),"Error",S695),R695),Q695),P695)/6</f>
        <v>39</v>
      </c>
      <c r="Y695" s="37">
        <f t="shared" si="111"/>
        <v>39</v>
      </c>
      <c r="Z695" s="37"/>
      <c r="AA695" s="37">
        <f t="shared" ref="AA695:AA717" si="116">IF(ISBLANK(Z695),,WORKDAY(VLOOKUP(Z695,$A$2:$AB$876,26),0))</f>
        <v>0</v>
      </c>
      <c r="AB695" s="37" t="e">
        <f t="shared" ref="AB695:AB701" si="117">AB594</f>
        <v>#VALUE!</v>
      </c>
      <c r="AC695" s="37"/>
    </row>
    <row r="696" spans="1:29" s="29" customFormat="1" ht="15" customHeight="1" outlineLevel="1" x14ac:dyDescent="0.35">
      <c r="A696" s="37">
        <f t="shared" si="112"/>
        <v>678</v>
      </c>
      <c r="B696" s="37"/>
      <c r="C696" s="37" t="s">
        <v>1287</v>
      </c>
      <c r="D696" s="215" t="s">
        <v>3387</v>
      </c>
      <c r="E696" s="215"/>
      <c r="F696" s="215"/>
      <c r="G696" s="215"/>
      <c r="H696" s="37"/>
      <c r="I696" s="37"/>
      <c r="J696" s="37"/>
      <c r="K696" s="40"/>
      <c r="L696" s="40"/>
      <c r="M696" s="40"/>
      <c r="N696" s="40"/>
      <c r="O696" s="40"/>
      <c r="P696" s="42"/>
      <c r="Q696" s="42"/>
      <c r="R696" s="42"/>
      <c r="S696" s="42"/>
      <c r="T696" s="44"/>
      <c r="U696" s="44"/>
      <c r="V696" s="44"/>
      <c r="W696" s="44"/>
      <c r="X696" s="37" t="e">
        <f t="shared" si="115"/>
        <v>#VALUE!</v>
      </c>
      <c r="Y696" s="37" t="e">
        <f t="shared" si="111"/>
        <v>#VALUE!</v>
      </c>
      <c r="Z696" s="37"/>
      <c r="AA696" s="37">
        <f t="shared" si="116"/>
        <v>0</v>
      </c>
      <c r="AB696" s="37" t="e">
        <f t="shared" si="117"/>
        <v>#VALUE!</v>
      </c>
      <c r="AC696" s="37"/>
    </row>
    <row r="697" spans="1:29" s="29" customFormat="1" ht="15" customHeight="1" outlineLevel="2" x14ac:dyDescent="0.35">
      <c r="A697" s="37">
        <f t="shared" si="112"/>
        <v>679</v>
      </c>
      <c r="B697" s="37"/>
      <c r="C697" s="37"/>
      <c r="D697" s="37" t="s">
        <v>1289</v>
      </c>
      <c r="E697" s="215" t="s">
        <v>3389</v>
      </c>
      <c r="F697" s="215"/>
      <c r="G697" s="215"/>
      <c r="H697" s="37"/>
      <c r="I697" s="37" t="s">
        <v>1183</v>
      </c>
      <c r="J697" s="37"/>
      <c r="K697" s="40"/>
      <c r="L697" s="40"/>
      <c r="M697" s="40"/>
      <c r="N697" s="40"/>
      <c r="O697" s="40"/>
      <c r="P697" s="42"/>
      <c r="Q697" s="42"/>
      <c r="R697" s="42"/>
      <c r="S697" s="42"/>
      <c r="T697" s="44"/>
      <c r="U697" s="44"/>
      <c r="V697" s="44"/>
      <c r="W697" s="44"/>
      <c r="X697" s="37" t="e">
        <f t="shared" si="115"/>
        <v>#VALUE!</v>
      </c>
      <c r="Y697" s="37" t="e">
        <f t="shared" si="111"/>
        <v>#VALUE!</v>
      </c>
      <c r="Z697" s="37"/>
      <c r="AA697" s="37">
        <f t="shared" si="116"/>
        <v>0</v>
      </c>
      <c r="AB697" s="37" t="e">
        <f t="shared" si="117"/>
        <v>#VALUE!</v>
      </c>
      <c r="AC697" s="37"/>
    </row>
    <row r="698" spans="1:29" s="29" customFormat="1" ht="15" customHeight="1" outlineLevel="2" x14ac:dyDescent="0.35">
      <c r="A698" s="37">
        <f t="shared" si="112"/>
        <v>680</v>
      </c>
      <c r="B698" s="37"/>
      <c r="C698" s="37"/>
      <c r="D698" s="37" t="s">
        <v>1292</v>
      </c>
      <c r="E698" s="215" t="s">
        <v>3390</v>
      </c>
      <c r="F698" s="215"/>
      <c r="G698" s="215"/>
      <c r="H698" s="37"/>
      <c r="I698" s="37" t="s">
        <v>1183</v>
      </c>
      <c r="J698" s="37"/>
      <c r="K698" s="40"/>
      <c r="L698" s="40"/>
      <c r="M698" s="40"/>
      <c r="N698" s="40"/>
      <c r="O698" s="40"/>
      <c r="P698" s="42"/>
      <c r="Q698" s="42"/>
      <c r="R698" s="42"/>
      <c r="S698" s="42"/>
      <c r="T698" s="44"/>
      <c r="U698" s="44"/>
      <c r="V698" s="44"/>
      <c r="W698" s="44"/>
      <c r="X698" s="37" t="e">
        <f t="shared" si="115"/>
        <v>#VALUE!</v>
      </c>
      <c r="Y698" s="37" t="e">
        <f t="shared" si="111"/>
        <v>#VALUE!</v>
      </c>
      <c r="Z698" s="37"/>
      <c r="AA698" s="37">
        <f t="shared" si="116"/>
        <v>0</v>
      </c>
      <c r="AB698" s="37" t="e">
        <f t="shared" si="117"/>
        <v>#VALUE!</v>
      </c>
      <c r="AC698" s="37"/>
    </row>
    <row r="699" spans="1:29" s="29" customFormat="1" ht="15" customHeight="1" outlineLevel="2" x14ac:dyDescent="0.35">
      <c r="A699" s="37">
        <f t="shared" si="112"/>
        <v>681</v>
      </c>
      <c r="B699" s="37"/>
      <c r="C699" s="37"/>
      <c r="D699" s="37" t="s">
        <v>1294</v>
      </c>
      <c r="E699" s="215" t="s">
        <v>4295</v>
      </c>
      <c r="F699" s="215"/>
      <c r="G699" s="215"/>
      <c r="H699" s="37"/>
      <c r="I699" s="37" t="s">
        <v>1183</v>
      </c>
      <c r="J699" s="37"/>
      <c r="K699" s="40"/>
      <c r="L699" s="40"/>
      <c r="M699" s="40"/>
      <c r="N699" s="40"/>
      <c r="O699" s="40"/>
      <c r="P699" s="42"/>
      <c r="Q699" s="42"/>
      <c r="R699" s="42"/>
      <c r="S699" s="42"/>
      <c r="T699" s="44"/>
      <c r="U699" s="44"/>
      <c r="V699" s="44"/>
      <c r="W699" s="44"/>
      <c r="X699" s="37" t="e">
        <f t="shared" si="115"/>
        <v>#VALUE!</v>
      </c>
      <c r="Y699" s="37" t="e">
        <f t="shared" si="111"/>
        <v>#VALUE!</v>
      </c>
      <c r="Z699" s="37"/>
      <c r="AA699" s="37">
        <f t="shared" si="116"/>
        <v>0</v>
      </c>
      <c r="AB699" s="37" t="e">
        <f t="shared" si="117"/>
        <v>#VALUE!</v>
      </c>
      <c r="AC699" s="37"/>
    </row>
    <row r="700" spans="1:29" s="29" customFormat="1" ht="15" customHeight="1" outlineLevel="2" x14ac:dyDescent="0.35">
      <c r="A700" s="37">
        <f t="shared" si="112"/>
        <v>682</v>
      </c>
      <c r="B700" s="37"/>
      <c r="C700" s="37"/>
      <c r="D700" s="37" t="s">
        <v>3049</v>
      </c>
      <c r="E700" s="215" t="s">
        <v>4296</v>
      </c>
      <c r="F700" s="215"/>
      <c r="G700" s="215"/>
      <c r="H700" s="37"/>
      <c r="I700" s="37" t="s">
        <v>3975</v>
      </c>
      <c r="J700" s="37"/>
      <c r="K700" s="40"/>
      <c r="L700" s="40"/>
      <c r="M700" s="40"/>
      <c r="N700" s="40"/>
      <c r="O700" s="40"/>
      <c r="P700" s="42"/>
      <c r="Q700" s="42"/>
      <c r="R700" s="42"/>
      <c r="S700" s="42"/>
      <c r="T700" s="44"/>
      <c r="U700" s="44"/>
      <c r="V700" s="44"/>
      <c r="W700" s="44"/>
      <c r="X700" s="37" t="e">
        <f t="shared" si="115"/>
        <v>#VALUE!</v>
      </c>
      <c r="Y700" s="37" t="e">
        <f t="shared" si="111"/>
        <v>#VALUE!</v>
      </c>
      <c r="Z700" s="37"/>
      <c r="AA700" s="37">
        <f t="shared" si="116"/>
        <v>0</v>
      </c>
      <c r="AB700" s="37" t="e">
        <f t="shared" si="117"/>
        <v>#VALUE!</v>
      </c>
      <c r="AC700" s="37"/>
    </row>
    <row r="701" spans="1:29" s="29" customFormat="1" ht="15" customHeight="1" outlineLevel="2" x14ac:dyDescent="0.35">
      <c r="A701" s="37">
        <f t="shared" si="112"/>
        <v>683</v>
      </c>
      <c r="B701" s="37"/>
      <c r="C701" s="37"/>
      <c r="D701" s="37" t="s">
        <v>3050</v>
      </c>
      <c r="E701" s="215" t="s">
        <v>3392</v>
      </c>
      <c r="F701" s="215"/>
      <c r="G701" s="215"/>
      <c r="H701" s="37"/>
      <c r="I701" s="37"/>
      <c r="J701" s="37"/>
      <c r="K701" s="40"/>
      <c r="L701" s="40"/>
      <c r="M701" s="40"/>
      <c r="N701" s="40"/>
      <c r="O701" s="40"/>
      <c r="P701" s="42"/>
      <c r="Q701" s="42"/>
      <c r="R701" s="42"/>
      <c r="S701" s="42"/>
      <c r="T701" s="44"/>
      <c r="U701" s="44"/>
      <c r="V701" s="44"/>
      <c r="W701" s="44"/>
      <c r="X701" s="37" t="e">
        <f t="shared" si="115"/>
        <v>#VALUE!</v>
      </c>
      <c r="Y701" s="37" t="e">
        <f t="shared" si="111"/>
        <v>#VALUE!</v>
      </c>
      <c r="Z701" s="37"/>
      <c r="AA701" s="37">
        <f t="shared" si="116"/>
        <v>0</v>
      </c>
      <c r="AB701" s="37" t="e">
        <f t="shared" si="117"/>
        <v>#VALUE!</v>
      </c>
      <c r="AC701" s="37"/>
    </row>
    <row r="702" spans="1:29" s="29" customFormat="1" ht="15" customHeight="1" outlineLevel="3" x14ac:dyDescent="0.35">
      <c r="A702" s="37">
        <f t="shared" si="112"/>
        <v>684</v>
      </c>
      <c r="B702" s="37"/>
      <c r="C702" s="37"/>
      <c r="D702" s="37"/>
      <c r="E702" s="37" t="s">
        <v>3671</v>
      </c>
      <c r="F702" s="215" t="s">
        <v>3393</v>
      </c>
      <c r="G702" s="215"/>
      <c r="H702" s="37"/>
      <c r="I702" s="37" t="s">
        <v>3976</v>
      </c>
      <c r="J702" s="37"/>
      <c r="K702" s="40"/>
      <c r="L702" s="40"/>
      <c r="M702" s="40"/>
      <c r="N702" s="40"/>
      <c r="O702" s="40"/>
      <c r="P702" s="42"/>
      <c r="Q702" s="42"/>
      <c r="R702" s="42"/>
      <c r="S702" s="42"/>
      <c r="T702" s="44"/>
      <c r="U702" s="44"/>
      <c r="V702" s="44"/>
      <c r="W702" s="44"/>
      <c r="X702" s="37" t="e">
        <f t="shared" si="115"/>
        <v>#VALUE!</v>
      </c>
      <c r="Y702" s="37" t="e">
        <f t="shared" si="111"/>
        <v>#VALUE!</v>
      </c>
      <c r="Z702" s="37"/>
      <c r="AA702" s="37">
        <f t="shared" si="116"/>
        <v>0</v>
      </c>
      <c r="AB702" s="37" t="e">
        <f>#REF!</f>
        <v>#REF!</v>
      </c>
      <c r="AC702" s="37"/>
    </row>
    <row r="703" spans="1:29" s="29" customFormat="1" ht="15" customHeight="1" outlineLevel="3" x14ac:dyDescent="0.35">
      <c r="A703" s="37">
        <f t="shared" si="112"/>
        <v>685</v>
      </c>
      <c r="B703" s="37"/>
      <c r="C703" s="37"/>
      <c r="D703" s="37"/>
      <c r="E703" s="37" t="s">
        <v>3672</v>
      </c>
      <c r="F703" s="215" t="s">
        <v>3394</v>
      </c>
      <c r="G703" s="215"/>
      <c r="H703" s="37"/>
      <c r="I703" s="37" t="s">
        <v>1194</v>
      </c>
      <c r="J703" s="37"/>
      <c r="K703" s="40"/>
      <c r="L703" s="40"/>
      <c r="M703" s="40"/>
      <c r="N703" s="40"/>
      <c r="O703" s="40"/>
      <c r="P703" s="42"/>
      <c r="Q703" s="42"/>
      <c r="R703" s="42"/>
      <c r="S703" s="42"/>
      <c r="T703" s="44"/>
      <c r="U703" s="44"/>
      <c r="V703" s="44"/>
      <c r="W703" s="44"/>
      <c r="X703" s="37" t="e">
        <f t="shared" si="115"/>
        <v>#VALUE!</v>
      </c>
      <c r="Y703" s="37" t="e">
        <f t="shared" si="111"/>
        <v>#VALUE!</v>
      </c>
      <c r="Z703" s="37"/>
      <c r="AA703" s="37">
        <f t="shared" si="116"/>
        <v>0</v>
      </c>
      <c r="AB703" s="37" t="e">
        <f>#REF!</f>
        <v>#REF!</v>
      </c>
      <c r="AC703" s="37"/>
    </row>
    <row r="704" spans="1:29" s="29" customFormat="1" ht="15" customHeight="1" outlineLevel="3" x14ac:dyDescent="0.35">
      <c r="A704" s="37">
        <f t="shared" si="112"/>
        <v>686</v>
      </c>
      <c r="B704" s="37"/>
      <c r="C704" s="37"/>
      <c r="D704" s="37"/>
      <c r="E704" s="37" t="s">
        <v>3673</v>
      </c>
      <c r="F704" s="215" t="s">
        <v>3395</v>
      </c>
      <c r="G704" s="215"/>
      <c r="H704" s="37"/>
      <c r="I704" s="37" t="s">
        <v>1194</v>
      </c>
      <c r="J704" s="37"/>
      <c r="K704" s="40"/>
      <c r="L704" s="40"/>
      <c r="M704" s="40"/>
      <c r="N704" s="40"/>
      <c r="O704" s="40"/>
      <c r="P704" s="42"/>
      <c r="Q704" s="42"/>
      <c r="R704" s="42"/>
      <c r="S704" s="42"/>
      <c r="T704" s="44"/>
      <c r="U704" s="44"/>
      <c r="V704" s="44"/>
      <c r="W704" s="44"/>
      <c r="X704" s="37" t="e">
        <f t="shared" si="115"/>
        <v>#VALUE!</v>
      </c>
      <c r="Y704" s="37" t="e">
        <f t="shared" si="111"/>
        <v>#VALUE!</v>
      </c>
      <c r="Z704" s="37"/>
      <c r="AA704" s="37">
        <f t="shared" si="116"/>
        <v>0</v>
      </c>
      <c r="AB704" s="37" t="e">
        <f t="shared" ref="AB704:AB711" si="118">AB625</f>
        <v>#REF!</v>
      </c>
      <c r="AC704" s="37"/>
    </row>
    <row r="705" spans="1:29" s="29" customFormat="1" ht="15" customHeight="1" outlineLevel="3" x14ac:dyDescent="0.35">
      <c r="A705" s="37">
        <f t="shared" si="112"/>
        <v>687</v>
      </c>
      <c r="B705" s="37"/>
      <c r="C705" s="37"/>
      <c r="D705" s="37"/>
      <c r="E705" s="37" t="s">
        <v>3674</v>
      </c>
      <c r="F705" s="215" t="s">
        <v>3396</v>
      </c>
      <c r="G705" s="215"/>
      <c r="H705" s="37"/>
      <c r="I705" s="37" t="s">
        <v>1194</v>
      </c>
      <c r="J705" s="37"/>
      <c r="K705" s="40"/>
      <c r="L705" s="40"/>
      <c r="M705" s="40"/>
      <c r="N705" s="40"/>
      <c r="O705" s="40"/>
      <c r="P705" s="42"/>
      <c r="Q705" s="42"/>
      <c r="R705" s="42"/>
      <c r="S705" s="42"/>
      <c r="T705" s="44"/>
      <c r="U705" s="44"/>
      <c r="V705" s="44"/>
      <c r="W705" s="44"/>
      <c r="X705" s="37" t="e">
        <f t="shared" si="115"/>
        <v>#VALUE!</v>
      </c>
      <c r="Y705" s="37" t="e">
        <f t="shared" si="111"/>
        <v>#VALUE!</v>
      </c>
      <c r="Z705" s="37"/>
      <c r="AA705" s="37">
        <f t="shared" si="116"/>
        <v>0</v>
      </c>
      <c r="AB705" s="37" t="e">
        <f t="shared" si="118"/>
        <v>#REF!</v>
      </c>
      <c r="AC705" s="37"/>
    </row>
    <row r="706" spans="1:29" s="29" customFormat="1" ht="15" customHeight="1" outlineLevel="3" x14ac:dyDescent="0.35">
      <c r="A706" s="37">
        <f t="shared" si="112"/>
        <v>688</v>
      </c>
      <c r="B706" s="37"/>
      <c r="C706" s="37"/>
      <c r="D706" s="37"/>
      <c r="E706" s="37" t="s">
        <v>3675</v>
      </c>
      <c r="F706" s="215" t="s">
        <v>3397</v>
      </c>
      <c r="G706" s="215"/>
      <c r="H706" s="37"/>
      <c r="I706" s="37" t="s">
        <v>1195</v>
      </c>
      <c r="J706" s="37"/>
      <c r="K706" s="40"/>
      <c r="L706" s="40"/>
      <c r="M706" s="40"/>
      <c r="N706" s="40"/>
      <c r="O706" s="40"/>
      <c r="P706" s="42"/>
      <c r="Q706" s="42"/>
      <c r="R706" s="42"/>
      <c r="S706" s="42"/>
      <c r="T706" s="44"/>
      <c r="U706" s="44"/>
      <c r="V706" s="44"/>
      <c r="W706" s="44"/>
      <c r="X706" s="37" t="e">
        <f t="shared" si="115"/>
        <v>#VALUE!</v>
      </c>
      <c r="Y706" s="37" t="e">
        <f t="shared" si="111"/>
        <v>#VALUE!</v>
      </c>
      <c r="Z706" s="37"/>
      <c r="AA706" s="37">
        <f t="shared" si="116"/>
        <v>0</v>
      </c>
      <c r="AB706" s="37">
        <f t="shared" si="118"/>
        <v>3</v>
      </c>
      <c r="AC706" s="37"/>
    </row>
    <row r="707" spans="1:29" s="29" customFormat="1" ht="15" customHeight="1" outlineLevel="3" x14ac:dyDescent="0.35">
      <c r="A707" s="37">
        <f t="shared" si="112"/>
        <v>689</v>
      </c>
      <c r="B707" s="37"/>
      <c r="C707" s="37"/>
      <c r="D707" s="37"/>
      <c r="E707" s="37" t="s">
        <v>3676</v>
      </c>
      <c r="F707" s="215" t="s">
        <v>3398</v>
      </c>
      <c r="G707" s="215"/>
      <c r="H707" s="37"/>
      <c r="I707" s="37" t="s">
        <v>1129</v>
      </c>
      <c r="J707" s="37"/>
      <c r="K707" s="40"/>
      <c r="L707" s="40"/>
      <c r="M707" s="40"/>
      <c r="N707" s="40"/>
      <c r="O707" s="40"/>
      <c r="P707" s="42"/>
      <c r="Q707" s="42"/>
      <c r="R707" s="42"/>
      <c r="S707" s="42"/>
      <c r="T707" s="44"/>
      <c r="U707" s="44"/>
      <c r="V707" s="44"/>
      <c r="W707" s="44"/>
      <c r="X707" s="37" t="e">
        <f t="shared" si="115"/>
        <v>#VALUE!</v>
      </c>
      <c r="Y707" s="37" t="e">
        <f t="shared" si="111"/>
        <v>#VALUE!</v>
      </c>
      <c r="Z707" s="37"/>
      <c r="AA707" s="37">
        <f t="shared" si="116"/>
        <v>0</v>
      </c>
      <c r="AB707" s="37" t="e">
        <f t="shared" si="118"/>
        <v>#REF!</v>
      </c>
      <c r="AC707" s="37"/>
    </row>
    <row r="708" spans="1:29" s="29" customFormat="1" ht="15" customHeight="1" outlineLevel="3" x14ac:dyDescent="0.35">
      <c r="A708" s="37">
        <f t="shared" si="112"/>
        <v>690</v>
      </c>
      <c r="B708" s="37"/>
      <c r="C708" s="37"/>
      <c r="D708" s="37"/>
      <c r="E708" s="37" t="s">
        <v>3677</v>
      </c>
      <c r="F708" s="215" t="s">
        <v>3399</v>
      </c>
      <c r="G708" s="215"/>
      <c r="H708" s="37"/>
      <c r="I708" s="37" t="s">
        <v>1196</v>
      </c>
      <c r="J708" s="37"/>
      <c r="K708" s="40"/>
      <c r="L708" s="40"/>
      <c r="M708" s="40"/>
      <c r="N708" s="40"/>
      <c r="O708" s="40"/>
      <c r="P708" s="42"/>
      <c r="Q708" s="42"/>
      <c r="R708" s="42"/>
      <c r="S708" s="42"/>
      <c r="T708" s="44"/>
      <c r="U708" s="44"/>
      <c r="V708" s="44"/>
      <c r="W708" s="44"/>
      <c r="X708" s="37" t="e">
        <f t="shared" si="115"/>
        <v>#VALUE!</v>
      </c>
      <c r="Y708" s="37" t="e">
        <f t="shared" si="111"/>
        <v>#VALUE!</v>
      </c>
      <c r="Z708" s="37"/>
      <c r="AA708" s="37">
        <f t="shared" si="116"/>
        <v>0</v>
      </c>
      <c r="AB708" s="37" t="e">
        <f t="shared" si="118"/>
        <v>#REF!</v>
      </c>
      <c r="AC708" s="37"/>
    </row>
    <row r="709" spans="1:29" s="29" customFormat="1" ht="15" customHeight="1" outlineLevel="2" x14ac:dyDescent="0.35">
      <c r="A709" s="37">
        <f t="shared" si="112"/>
        <v>691</v>
      </c>
      <c r="B709" s="37"/>
      <c r="C709" s="37"/>
      <c r="D709" s="37" t="s">
        <v>3051</v>
      </c>
      <c r="E709" s="215" t="s">
        <v>3400</v>
      </c>
      <c r="F709" s="215"/>
      <c r="G709" s="215"/>
      <c r="H709" s="37"/>
      <c r="I709" s="37"/>
      <c r="J709" s="37"/>
      <c r="K709" s="40"/>
      <c r="L709" s="40"/>
      <c r="M709" s="40"/>
      <c r="N709" s="40"/>
      <c r="O709" s="40"/>
      <c r="P709" s="42"/>
      <c r="Q709" s="42"/>
      <c r="R709" s="42"/>
      <c r="S709" s="42"/>
      <c r="T709" s="44"/>
      <c r="U709" s="44"/>
      <c r="V709" s="44"/>
      <c r="W709" s="44"/>
      <c r="X709" s="37" t="e">
        <f t="shared" si="115"/>
        <v>#VALUE!</v>
      </c>
      <c r="Y709" s="37" t="e">
        <f t="shared" si="111"/>
        <v>#VALUE!</v>
      </c>
      <c r="Z709" s="37"/>
      <c r="AA709" s="37">
        <f t="shared" si="116"/>
        <v>0</v>
      </c>
      <c r="AB709" s="37" t="e">
        <f t="shared" si="118"/>
        <v>#REF!</v>
      </c>
      <c r="AC709" s="37"/>
    </row>
    <row r="710" spans="1:29" s="29" customFormat="1" ht="15" customHeight="1" outlineLevel="3" x14ac:dyDescent="0.35">
      <c r="A710" s="37">
        <f t="shared" si="112"/>
        <v>692</v>
      </c>
      <c r="B710" s="37"/>
      <c r="C710" s="37"/>
      <c r="D710" s="37"/>
      <c r="E710" s="37" t="s">
        <v>3678</v>
      </c>
      <c r="F710" s="215" t="s">
        <v>3401</v>
      </c>
      <c r="G710" s="215"/>
      <c r="H710" s="37"/>
      <c r="I710" s="37" t="s">
        <v>1183</v>
      </c>
      <c r="J710" s="37"/>
      <c r="K710" s="40"/>
      <c r="L710" s="40"/>
      <c r="M710" s="40"/>
      <c r="N710" s="40"/>
      <c r="O710" s="40"/>
      <c r="P710" s="42"/>
      <c r="Q710" s="42"/>
      <c r="R710" s="42"/>
      <c r="S710" s="42"/>
      <c r="T710" s="44"/>
      <c r="U710" s="44"/>
      <c r="V710" s="44"/>
      <c r="W710" s="44"/>
      <c r="X710" s="37" t="e">
        <f t="shared" si="115"/>
        <v>#VALUE!</v>
      </c>
      <c r="Y710" s="37" t="e">
        <f t="shared" si="111"/>
        <v>#VALUE!</v>
      </c>
      <c r="Z710" s="37"/>
      <c r="AA710" s="37">
        <f t="shared" si="116"/>
        <v>0</v>
      </c>
      <c r="AB710" s="37" t="e">
        <f t="shared" si="118"/>
        <v>#REF!</v>
      </c>
      <c r="AC710" s="37"/>
    </row>
    <row r="711" spans="1:29" s="29" customFormat="1" ht="15" customHeight="1" outlineLevel="3" x14ac:dyDescent="0.35">
      <c r="A711" s="37">
        <f t="shared" si="112"/>
        <v>693</v>
      </c>
      <c r="B711" s="37"/>
      <c r="C711" s="37"/>
      <c r="D711" s="37"/>
      <c r="E711" s="37" t="s">
        <v>3679</v>
      </c>
      <c r="F711" s="215" t="s">
        <v>3402</v>
      </c>
      <c r="G711" s="215"/>
      <c r="H711" s="37"/>
      <c r="I711" s="37" t="s">
        <v>1183</v>
      </c>
      <c r="J711" s="37"/>
      <c r="K711" s="40"/>
      <c r="L711" s="40"/>
      <c r="M711" s="40"/>
      <c r="N711" s="40"/>
      <c r="O711" s="40"/>
      <c r="P711" s="42"/>
      <c r="Q711" s="42"/>
      <c r="R711" s="42"/>
      <c r="S711" s="42"/>
      <c r="T711" s="44"/>
      <c r="U711" s="44"/>
      <c r="V711" s="44"/>
      <c r="W711" s="44"/>
      <c r="X711" s="37" t="e">
        <f t="shared" si="115"/>
        <v>#VALUE!</v>
      </c>
      <c r="Y711" s="37" t="e">
        <f t="shared" si="111"/>
        <v>#VALUE!</v>
      </c>
      <c r="Z711" s="37"/>
      <c r="AA711" s="37">
        <f t="shared" si="116"/>
        <v>0</v>
      </c>
      <c r="AB711" s="37">
        <f t="shared" si="118"/>
        <v>0</v>
      </c>
      <c r="AC711" s="37"/>
    </row>
    <row r="712" spans="1:29" s="29" customFormat="1" ht="15" customHeight="1" outlineLevel="3" x14ac:dyDescent="0.35">
      <c r="A712" s="37">
        <f t="shared" si="112"/>
        <v>694</v>
      </c>
      <c r="B712" s="37"/>
      <c r="C712" s="37"/>
      <c r="D712" s="37"/>
      <c r="E712" s="37" t="s">
        <v>3680</v>
      </c>
      <c r="F712" s="215" t="s">
        <v>3403</v>
      </c>
      <c r="G712" s="215"/>
      <c r="H712" s="37"/>
      <c r="I712" s="37" t="s">
        <v>1183</v>
      </c>
      <c r="J712" s="37"/>
      <c r="K712" s="40"/>
      <c r="L712" s="40"/>
      <c r="M712" s="40"/>
      <c r="N712" s="40"/>
      <c r="O712" s="40"/>
      <c r="P712" s="42"/>
      <c r="Q712" s="42"/>
      <c r="R712" s="42"/>
      <c r="S712" s="42"/>
      <c r="T712" s="44"/>
      <c r="U712" s="44"/>
      <c r="V712" s="44"/>
      <c r="W712" s="44"/>
      <c r="X712" s="37" t="e">
        <f t="shared" si="115"/>
        <v>#VALUE!</v>
      </c>
      <c r="Y712" s="37" t="e">
        <f t="shared" si="111"/>
        <v>#VALUE!</v>
      </c>
      <c r="Z712" s="37"/>
      <c r="AA712" s="37">
        <f t="shared" si="116"/>
        <v>0</v>
      </c>
      <c r="AB712" s="37" t="e">
        <f>AB634</f>
        <v>#REF!</v>
      </c>
      <c r="AC712" s="37"/>
    </row>
    <row r="713" spans="1:29" s="29" customFormat="1" ht="15" customHeight="1" outlineLevel="3" x14ac:dyDescent="0.35">
      <c r="A713" s="37">
        <f t="shared" si="112"/>
        <v>695</v>
      </c>
      <c r="B713" s="37"/>
      <c r="C713" s="37"/>
      <c r="D713" s="37"/>
      <c r="E713" s="37" t="s">
        <v>3681</v>
      </c>
      <c r="F713" s="215" t="s">
        <v>3159</v>
      </c>
      <c r="G713" s="215"/>
      <c r="H713" s="37"/>
      <c r="I713" s="37" t="s">
        <v>1183</v>
      </c>
      <c r="J713" s="37"/>
      <c r="K713" s="40"/>
      <c r="L713" s="40"/>
      <c r="M713" s="40"/>
      <c r="N713" s="40"/>
      <c r="O713" s="40"/>
      <c r="P713" s="42"/>
      <c r="Q713" s="42"/>
      <c r="R713" s="42"/>
      <c r="S713" s="42"/>
      <c r="T713" s="44"/>
      <c r="U713" s="44"/>
      <c r="V713" s="44"/>
      <c r="W713" s="44"/>
      <c r="X713" s="37" t="e">
        <f t="shared" si="115"/>
        <v>#VALUE!</v>
      </c>
      <c r="Y713" s="37" t="e">
        <f t="shared" si="111"/>
        <v>#VALUE!</v>
      </c>
      <c r="Z713" s="37"/>
      <c r="AA713" s="37">
        <f t="shared" si="116"/>
        <v>0</v>
      </c>
      <c r="AB713" s="37" t="e">
        <f>AB635</f>
        <v>#REF!</v>
      </c>
      <c r="AC713" s="37"/>
    </row>
    <row r="714" spans="1:29" s="29" customFormat="1" ht="15" customHeight="1" outlineLevel="3" x14ac:dyDescent="0.35">
      <c r="A714" s="37">
        <f t="shared" si="112"/>
        <v>696</v>
      </c>
      <c r="B714" s="37"/>
      <c r="C714" s="37"/>
      <c r="D714" s="37"/>
      <c r="E714" s="37" t="s">
        <v>3682</v>
      </c>
      <c r="F714" s="215" t="s">
        <v>3404</v>
      </c>
      <c r="G714" s="215"/>
      <c r="H714" s="37"/>
      <c r="I714" s="37" t="s">
        <v>1183</v>
      </c>
      <c r="J714" s="37"/>
      <c r="K714" s="40"/>
      <c r="L714" s="40"/>
      <c r="M714" s="40"/>
      <c r="N714" s="40"/>
      <c r="O714" s="40"/>
      <c r="P714" s="42"/>
      <c r="Q714" s="42"/>
      <c r="R714" s="42"/>
      <c r="S714" s="42"/>
      <c r="T714" s="44"/>
      <c r="U714" s="44"/>
      <c r="V714" s="44"/>
      <c r="W714" s="44"/>
      <c r="X714" s="37" t="e">
        <f t="shared" si="115"/>
        <v>#VALUE!</v>
      </c>
      <c r="Y714" s="37" t="e">
        <f t="shared" si="111"/>
        <v>#VALUE!</v>
      </c>
      <c r="Z714" s="37"/>
      <c r="AA714" s="37">
        <f t="shared" si="116"/>
        <v>0</v>
      </c>
      <c r="AB714" s="37" t="e">
        <f>AB637</f>
        <v>#REF!</v>
      </c>
      <c r="AC714" s="37"/>
    </row>
    <row r="715" spans="1:29" s="29" customFormat="1" ht="15" customHeight="1" outlineLevel="3" x14ac:dyDescent="0.35">
      <c r="A715" s="37">
        <f t="shared" si="112"/>
        <v>697</v>
      </c>
      <c r="B715" s="37"/>
      <c r="C715" s="37"/>
      <c r="D715" s="37"/>
      <c r="E715" s="37" t="s">
        <v>3683</v>
      </c>
      <c r="F715" s="215" t="s">
        <v>3405</v>
      </c>
      <c r="G715" s="215"/>
      <c r="H715" s="37"/>
      <c r="I715" s="37" t="s">
        <v>1197</v>
      </c>
      <c r="J715" s="37"/>
      <c r="K715" s="40"/>
      <c r="L715" s="40"/>
      <c r="M715" s="40"/>
      <c r="N715" s="40"/>
      <c r="O715" s="40"/>
      <c r="P715" s="42"/>
      <c r="Q715" s="42"/>
      <c r="R715" s="42"/>
      <c r="S715" s="42"/>
      <c r="T715" s="44"/>
      <c r="U715" s="44"/>
      <c r="V715" s="44"/>
      <c r="W715" s="44"/>
      <c r="X715" s="37" t="e">
        <f t="shared" si="115"/>
        <v>#VALUE!</v>
      </c>
      <c r="Y715" s="37" t="e">
        <f t="shared" si="111"/>
        <v>#VALUE!</v>
      </c>
      <c r="Z715" s="37"/>
      <c r="AA715" s="37">
        <f t="shared" si="116"/>
        <v>0</v>
      </c>
      <c r="AB715" s="37" t="e">
        <f>AB638</f>
        <v>#REF!</v>
      </c>
      <c r="AC715" s="37"/>
    </row>
    <row r="716" spans="1:29" s="29" customFormat="1" ht="15" customHeight="1" outlineLevel="2" x14ac:dyDescent="0.35">
      <c r="A716" s="37">
        <f t="shared" si="112"/>
        <v>698</v>
      </c>
      <c r="B716" s="37"/>
      <c r="C716" s="37"/>
      <c r="D716" s="37" t="s">
        <v>3052</v>
      </c>
      <c r="E716" s="215" t="s">
        <v>3153</v>
      </c>
      <c r="F716" s="215"/>
      <c r="G716" s="215"/>
      <c r="H716" s="37"/>
      <c r="I716" s="37"/>
      <c r="J716" s="37"/>
      <c r="K716" s="40"/>
      <c r="L716" s="40"/>
      <c r="M716" s="40"/>
      <c r="N716" s="40"/>
      <c r="O716" s="40"/>
      <c r="P716" s="42"/>
      <c r="Q716" s="42"/>
      <c r="R716" s="42"/>
      <c r="S716" s="42"/>
      <c r="T716" s="44"/>
      <c r="U716" s="44"/>
      <c r="V716" s="44"/>
      <c r="W716" s="44"/>
      <c r="X716" s="37" t="e">
        <f t="shared" si="115"/>
        <v>#VALUE!</v>
      </c>
      <c r="Y716" s="37" t="e">
        <f t="shared" si="111"/>
        <v>#VALUE!</v>
      </c>
      <c r="Z716" s="37"/>
      <c r="AA716" s="37">
        <f t="shared" si="116"/>
        <v>0</v>
      </c>
      <c r="AB716" s="37" t="e">
        <f>AB639</f>
        <v>#REF!</v>
      </c>
      <c r="AC716" s="37"/>
    </row>
    <row r="717" spans="1:29" s="29" customFormat="1" ht="15" customHeight="1" outlineLevel="3" x14ac:dyDescent="0.35">
      <c r="A717" s="37">
        <f t="shared" si="112"/>
        <v>699</v>
      </c>
      <c r="B717" s="37"/>
      <c r="C717" s="37"/>
      <c r="D717" s="37"/>
      <c r="E717" s="37" t="s">
        <v>3708</v>
      </c>
      <c r="F717" s="215" t="s">
        <v>3406</v>
      </c>
      <c r="G717" s="215"/>
      <c r="H717" s="215"/>
      <c r="I717" s="37"/>
      <c r="J717" s="37"/>
      <c r="K717" s="40"/>
      <c r="L717" s="40"/>
      <c r="M717" s="40"/>
      <c r="N717" s="40"/>
      <c r="O717" s="40"/>
      <c r="P717" s="42"/>
      <c r="Q717" s="42"/>
      <c r="R717" s="42"/>
      <c r="S717" s="42"/>
      <c r="T717" s="44"/>
      <c r="U717" s="44"/>
      <c r="V717" s="44"/>
      <c r="W717" s="44"/>
      <c r="X717" s="37"/>
      <c r="Y717" s="37"/>
      <c r="Z717" s="37"/>
      <c r="AA717" s="37">
        <f t="shared" si="116"/>
        <v>0</v>
      </c>
      <c r="AB717" s="37"/>
      <c r="AC717" s="37"/>
    </row>
    <row r="718" spans="1:29" s="29" customFormat="1" ht="15" customHeight="1" outlineLevel="3" x14ac:dyDescent="0.35">
      <c r="A718" s="37">
        <f t="shared" si="112"/>
        <v>700</v>
      </c>
      <c r="B718" s="37"/>
      <c r="C718" s="37"/>
      <c r="D718" s="37"/>
      <c r="E718" s="37" t="s">
        <v>3708</v>
      </c>
      <c r="F718" s="215" t="s">
        <v>3407</v>
      </c>
      <c r="G718" s="215"/>
      <c r="H718" s="215"/>
      <c r="I718" s="37"/>
      <c r="J718" s="37"/>
      <c r="K718" s="40"/>
      <c r="L718" s="40"/>
      <c r="M718" s="40"/>
      <c r="N718" s="40"/>
      <c r="O718" s="40"/>
      <c r="P718" s="42"/>
      <c r="Q718" s="42"/>
      <c r="R718" s="42"/>
      <c r="S718" s="42"/>
      <c r="T718" s="44"/>
      <c r="U718" s="44"/>
      <c r="V718" s="44"/>
      <c r="W718" s="44"/>
      <c r="X718" s="37"/>
      <c r="Y718" s="37"/>
      <c r="Z718" s="37"/>
      <c r="AA718" s="37"/>
      <c r="AB718" s="37"/>
      <c r="AC718" s="37"/>
    </row>
    <row r="719" spans="1:29" s="29" customFormat="1" ht="15" customHeight="1" outlineLevel="3" x14ac:dyDescent="0.35">
      <c r="A719" s="37">
        <f t="shared" si="112"/>
        <v>701</v>
      </c>
      <c r="B719" s="37"/>
      <c r="C719" s="37"/>
      <c r="D719" s="37"/>
      <c r="E719" s="37" t="s">
        <v>3708</v>
      </c>
      <c r="F719" s="215" t="s">
        <v>3158</v>
      </c>
      <c r="G719" s="215"/>
      <c r="H719" s="215"/>
      <c r="I719" s="37"/>
      <c r="J719" s="37"/>
      <c r="K719" s="40"/>
      <c r="L719" s="40"/>
      <c r="M719" s="40"/>
      <c r="N719" s="40"/>
      <c r="O719" s="40"/>
      <c r="P719" s="42"/>
      <c r="Q719" s="42"/>
      <c r="R719" s="42"/>
      <c r="S719" s="42"/>
      <c r="T719" s="44"/>
      <c r="U719" s="44"/>
      <c r="V719" s="44"/>
      <c r="W719" s="44"/>
      <c r="X719" s="37"/>
      <c r="Y719" s="37"/>
      <c r="Z719" s="37"/>
      <c r="AA719" s="37"/>
      <c r="AB719" s="37"/>
      <c r="AC719" s="37"/>
    </row>
    <row r="720" spans="1:29" s="29" customFormat="1" ht="15" customHeight="1" outlineLevel="3" x14ac:dyDescent="0.35">
      <c r="A720" s="37">
        <f t="shared" si="112"/>
        <v>702</v>
      </c>
      <c r="B720" s="37"/>
      <c r="C720" s="37"/>
      <c r="D720" s="37"/>
      <c r="E720" s="37" t="s">
        <v>3708</v>
      </c>
      <c r="F720" s="215" t="s">
        <v>3159</v>
      </c>
      <c r="G720" s="215"/>
      <c r="H720" s="215"/>
      <c r="I720" s="37"/>
      <c r="J720" s="37"/>
      <c r="K720" s="40"/>
      <c r="L720" s="40"/>
      <c r="M720" s="40"/>
      <c r="N720" s="40"/>
      <c r="O720" s="40"/>
      <c r="P720" s="42"/>
      <c r="Q720" s="42"/>
      <c r="R720" s="42"/>
      <c r="S720" s="42"/>
      <c r="T720" s="44"/>
      <c r="U720" s="44"/>
      <c r="V720" s="44"/>
      <c r="W720" s="44"/>
      <c r="X720" s="37"/>
      <c r="Y720" s="37"/>
      <c r="Z720" s="37"/>
      <c r="AA720" s="37"/>
      <c r="AB720" s="37"/>
      <c r="AC720" s="37"/>
    </row>
    <row r="721" spans="1:29" s="29" customFormat="1" ht="15" customHeight="1" outlineLevel="3" x14ac:dyDescent="0.35">
      <c r="A721" s="37">
        <f t="shared" si="112"/>
        <v>703</v>
      </c>
      <c r="B721" s="37"/>
      <c r="C721" s="37"/>
      <c r="D721" s="37"/>
      <c r="E721" s="37" t="s">
        <v>3708</v>
      </c>
      <c r="F721" s="215" t="s">
        <v>3408</v>
      </c>
      <c r="G721" s="215"/>
      <c r="H721" s="215"/>
      <c r="I721" s="37"/>
      <c r="J721" s="37"/>
      <c r="K721" s="40"/>
      <c r="L721" s="40"/>
      <c r="M721" s="40"/>
      <c r="N721" s="40"/>
      <c r="O721" s="40"/>
      <c r="P721" s="42"/>
      <c r="Q721" s="42"/>
      <c r="R721" s="42"/>
      <c r="S721" s="42"/>
      <c r="T721" s="44"/>
      <c r="U721" s="44"/>
      <c r="V721" s="44"/>
      <c r="W721" s="44"/>
      <c r="X721" s="37"/>
      <c r="Y721" s="37"/>
      <c r="Z721" s="37"/>
      <c r="AA721" s="37"/>
      <c r="AB721" s="37"/>
      <c r="AC721" s="37"/>
    </row>
    <row r="722" spans="1:29" s="29" customFormat="1" ht="15" customHeight="1" outlineLevel="3" x14ac:dyDescent="0.35">
      <c r="A722" s="37">
        <f t="shared" si="112"/>
        <v>704</v>
      </c>
      <c r="B722" s="37"/>
      <c r="C722" s="37"/>
      <c r="D722" s="37"/>
      <c r="E722" s="37" t="s">
        <v>3708</v>
      </c>
      <c r="F722" s="215" t="s">
        <v>3154</v>
      </c>
      <c r="G722" s="215"/>
      <c r="H722" s="215"/>
      <c r="I722" s="37"/>
      <c r="J722" s="37"/>
      <c r="K722" s="40"/>
      <c r="L722" s="40"/>
      <c r="M722" s="40"/>
      <c r="N722" s="40"/>
      <c r="O722" s="40"/>
      <c r="P722" s="42"/>
      <c r="Q722" s="42"/>
      <c r="R722" s="42"/>
      <c r="S722" s="42"/>
      <c r="T722" s="44"/>
      <c r="U722" s="44"/>
      <c r="V722" s="44"/>
      <c r="W722" s="44"/>
      <c r="X722" s="37"/>
      <c r="Y722" s="37"/>
      <c r="Z722" s="37"/>
      <c r="AA722" s="37"/>
      <c r="AB722" s="37"/>
      <c r="AC722" s="37"/>
    </row>
    <row r="723" spans="1:29" s="29" customFormat="1" ht="15" customHeight="1" outlineLevel="3" x14ac:dyDescent="0.35">
      <c r="A723" s="37">
        <f t="shared" si="112"/>
        <v>705</v>
      </c>
      <c r="B723" s="37"/>
      <c r="C723" s="37"/>
      <c r="D723" s="37"/>
      <c r="E723" s="37" t="s">
        <v>3708</v>
      </c>
      <c r="F723" s="215" t="s">
        <v>3409</v>
      </c>
      <c r="G723" s="215"/>
      <c r="H723" s="215"/>
      <c r="I723" s="37"/>
      <c r="J723" s="37"/>
      <c r="K723" s="40"/>
      <c r="L723" s="40"/>
      <c r="M723" s="40"/>
      <c r="N723" s="40"/>
      <c r="O723" s="40"/>
      <c r="P723" s="42"/>
      <c r="Q723" s="42"/>
      <c r="R723" s="42"/>
      <c r="S723" s="42"/>
      <c r="T723" s="44"/>
      <c r="U723" s="44"/>
      <c r="V723" s="44"/>
      <c r="W723" s="44"/>
      <c r="X723" s="37"/>
      <c r="Y723" s="37"/>
      <c r="Z723" s="37"/>
      <c r="AA723" s="37"/>
      <c r="AB723" s="37"/>
      <c r="AC723" s="37"/>
    </row>
    <row r="724" spans="1:29" s="29" customFormat="1" ht="15" customHeight="1" outlineLevel="3" x14ac:dyDescent="0.35">
      <c r="A724" s="37">
        <f t="shared" si="112"/>
        <v>706</v>
      </c>
      <c r="B724" s="37"/>
      <c r="C724" s="37"/>
      <c r="D724" s="37"/>
      <c r="E724" s="37" t="s">
        <v>3708</v>
      </c>
      <c r="F724" s="215" t="s">
        <v>3411</v>
      </c>
      <c r="G724" s="215"/>
      <c r="H724" s="215"/>
      <c r="I724" s="37"/>
      <c r="J724" s="37"/>
      <c r="K724" s="40"/>
      <c r="L724" s="40"/>
      <c r="M724" s="40"/>
      <c r="N724" s="40"/>
      <c r="O724" s="40"/>
      <c r="P724" s="42"/>
      <c r="Q724" s="42"/>
      <c r="R724" s="42"/>
      <c r="S724" s="42"/>
      <c r="T724" s="44"/>
      <c r="U724" s="44"/>
      <c r="V724" s="44"/>
      <c r="W724" s="44"/>
      <c r="X724" s="37"/>
      <c r="Y724" s="37"/>
      <c r="Z724" s="37"/>
      <c r="AA724" s="37"/>
      <c r="AB724" s="37"/>
      <c r="AC724" s="37"/>
    </row>
    <row r="725" spans="1:29" s="29" customFormat="1" ht="15" customHeight="1" outlineLevel="1" x14ac:dyDescent="0.35">
      <c r="A725" s="37">
        <f t="shared" si="112"/>
        <v>707</v>
      </c>
      <c r="B725" s="37"/>
      <c r="C725" s="37" t="s">
        <v>1296</v>
      </c>
      <c r="D725" s="215" t="s">
        <v>3412</v>
      </c>
      <c r="E725" s="215"/>
      <c r="F725" s="215"/>
      <c r="G725" s="215"/>
      <c r="H725" s="37"/>
      <c r="I725" s="37"/>
      <c r="J725" s="37"/>
      <c r="K725" s="40"/>
      <c r="L725" s="40"/>
      <c r="M725" s="40"/>
      <c r="N725" s="40"/>
      <c r="O725" s="40"/>
      <c r="P725" s="42"/>
      <c r="Q725" s="42"/>
      <c r="R725" s="42"/>
      <c r="S725" s="42"/>
      <c r="T725" s="44"/>
      <c r="U725" s="44"/>
      <c r="V725" s="44"/>
      <c r="W725" s="44"/>
      <c r="X725" s="37" t="e">
        <f t="shared" ref="X725:X756" si="119">IF(ISBLANK(P725),IF(ISBLANK(Q725),IF(ISBLANK(R725),IF(ISBLANK(S725),"Error",S725),R725),Q725),P725)/6</f>
        <v>#VALUE!</v>
      </c>
      <c r="Y725" s="37" t="e">
        <f t="shared" si="111"/>
        <v>#VALUE!</v>
      </c>
      <c r="Z725" s="37"/>
      <c r="AA725" s="37">
        <f t="shared" ref="AA725:AA756" si="120">IF(ISBLANK(Z725),,WORKDAY(VLOOKUP(Z725,$A$2:$AB$876,26),0))</f>
        <v>0</v>
      </c>
      <c r="AB725" s="37" t="e">
        <f>#REF!</f>
        <v>#REF!</v>
      </c>
      <c r="AC725" s="37"/>
    </row>
    <row r="726" spans="1:29" s="29" customFormat="1" ht="15" customHeight="1" outlineLevel="3" x14ac:dyDescent="0.35">
      <c r="A726" s="37">
        <f t="shared" si="112"/>
        <v>708</v>
      </c>
      <c r="B726" s="37"/>
      <c r="C726" s="37"/>
      <c r="D726" s="37" t="s">
        <v>3053</v>
      </c>
      <c r="E726" s="215" t="s">
        <v>3413</v>
      </c>
      <c r="F726" s="215"/>
      <c r="G726" s="215"/>
      <c r="H726" s="37"/>
      <c r="I726" s="37"/>
      <c r="J726" s="37"/>
      <c r="K726" s="40"/>
      <c r="L726" s="40"/>
      <c r="M726" s="40"/>
      <c r="N726" s="40"/>
      <c r="O726" s="40"/>
      <c r="P726" s="42"/>
      <c r="Q726" s="42"/>
      <c r="R726" s="42"/>
      <c r="S726" s="42"/>
      <c r="T726" s="44"/>
      <c r="U726" s="44"/>
      <c r="V726" s="44"/>
      <c r="W726" s="44"/>
      <c r="X726" s="37" t="e">
        <f t="shared" si="119"/>
        <v>#VALUE!</v>
      </c>
      <c r="Y726" s="37" t="e">
        <f t="shared" si="111"/>
        <v>#VALUE!</v>
      </c>
      <c r="Z726" s="37"/>
      <c r="AA726" s="37">
        <f t="shared" si="120"/>
        <v>0</v>
      </c>
      <c r="AB726" s="37" t="e">
        <f>#REF!</f>
        <v>#REF!</v>
      </c>
      <c r="AC726" s="37"/>
    </row>
    <row r="727" spans="1:29" s="29" customFormat="1" ht="15" customHeight="1" outlineLevel="4" x14ac:dyDescent="0.35">
      <c r="A727" s="37">
        <f t="shared" si="112"/>
        <v>709</v>
      </c>
      <c r="B727" s="37"/>
      <c r="C727" s="37"/>
      <c r="D727" s="37"/>
      <c r="E727" s="37" t="s">
        <v>3054</v>
      </c>
      <c r="F727" s="215" t="s">
        <v>3150</v>
      </c>
      <c r="G727" s="215"/>
      <c r="H727" s="37"/>
      <c r="I727" s="37" t="s">
        <v>1200</v>
      </c>
      <c r="J727" s="37"/>
      <c r="K727" s="40"/>
      <c r="L727" s="40"/>
      <c r="M727" s="40"/>
      <c r="N727" s="40"/>
      <c r="O727" s="40"/>
      <c r="P727" s="42"/>
      <c r="Q727" s="42"/>
      <c r="R727" s="42"/>
      <c r="S727" s="42"/>
      <c r="T727" s="44"/>
      <c r="U727" s="44"/>
      <c r="V727" s="44"/>
      <c r="W727" s="44"/>
      <c r="X727" s="37" t="e">
        <f t="shared" si="119"/>
        <v>#VALUE!</v>
      </c>
      <c r="Y727" s="37" t="e">
        <f t="shared" si="111"/>
        <v>#VALUE!</v>
      </c>
      <c r="Z727" s="37"/>
      <c r="AA727" s="37">
        <f t="shared" si="120"/>
        <v>0</v>
      </c>
      <c r="AB727" s="37" t="e">
        <f t="shared" ref="AB727:AB735" si="121">AB651</f>
        <v>#REF!</v>
      </c>
      <c r="AC727" s="37"/>
    </row>
    <row r="728" spans="1:29" s="29" customFormat="1" ht="15" customHeight="1" outlineLevel="4" x14ac:dyDescent="0.35">
      <c r="A728" s="37">
        <f t="shared" ref="A728:A793" si="122">A727+1</f>
        <v>710</v>
      </c>
      <c r="B728" s="37"/>
      <c r="C728" s="37"/>
      <c r="D728" s="37"/>
      <c r="E728" s="37" t="s">
        <v>3055</v>
      </c>
      <c r="F728" s="215" t="s">
        <v>3151</v>
      </c>
      <c r="G728" s="215"/>
      <c r="H728" s="37"/>
      <c r="I728" s="37" t="s">
        <v>1200</v>
      </c>
      <c r="J728" s="37"/>
      <c r="K728" s="40"/>
      <c r="L728" s="40"/>
      <c r="M728" s="40"/>
      <c r="N728" s="40"/>
      <c r="O728" s="40"/>
      <c r="P728" s="42"/>
      <c r="Q728" s="42"/>
      <c r="R728" s="42"/>
      <c r="S728" s="42"/>
      <c r="T728" s="44"/>
      <c r="U728" s="44"/>
      <c r="V728" s="44"/>
      <c r="W728" s="44"/>
      <c r="X728" s="37" t="e">
        <f t="shared" si="119"/>
        <v>#VALUE!</v>
      </c>
      <c r="Y728" s="37" t="e">
        <f t="shared" si="111"/>
        <v>#VALUE!</v>
      </c>
      <c r="Z728" s="37"/>
      <c r="AA728" s="37">
        <f t="shared" si="120"/>
        <v>0</v>
      </c>
      <c r="AB728" s="37" t="e">
        <f t="shared" si="121"/>
        <v>#REF!</v>
      </c>
      <c r="AC728" s="37"/>
    </row>
    <row r="729" spans="1:29" s="29" customFormat="1" ht="15" customHeight="1" outlineLevel="4" x14ac:dyDescent="0.35">
      <c r="A729" s="37">
        <f t="shared" si="122"/>
        <v>711</v>
      </c>
      <c r="B729" s="37"/>
      <c r="C729" s="37"/>
      <c r="D729" s="37"/>
      <c r="E729" s="37" t="s">
        <v>3056</v>
      </c>
      <c r="F729" s="215" t="s">
        <v>3414</v>
      </c>
      <c r="G729" s="215"/>
      <c r="H729" s="37"/>
      <c r="I729" s="37" t="s">
        <v>1200</v>
      </c>
      <c r="J729" s="37"/>
      <c r="K729" s="40"/>
      <c r="L729" s="40"/>
      <c r="M729" s="40"/>
      <c r="N729" s="40"/>
      <c r="O729" s="40"/>
      <c r="P729" s="42"/>
      <c r="Q729" s="42"/>
      <c r="R729" s="42"/>
      <c r="S729" s="42"/>
      <c r="T729" s="44"/>
      <c r="U729" s="44"/>
      <c r="V729" s="44"/>
      <c r="W729" s="44"/>
      <c r="X729" s="37" t="e">
        <f t="shared" si="119"/>
        <v>#VALUE!</v>
      </c>
      <c r="Y729" s="37" t="e">
        <f t="shared" si="111"/>
        <v>#VALUE!</v>
      </c>
      <c r="Z729" s="37"/>
      <c r="AA729" s="37">
        <f t="shared" si="120"/>
        <v>0</v>
      </c>
      <c r="AB729" s="37" t="e">
        <f t="shared" si="121"/>
        <v>#REF!</v>
      </c>
      <c r="AC729" s="37"/>
    </row>
    <row r="730" spans="1:29" s="29" customFormat="1" ht="15" customHeight="1" outlineLevel="3" x14ac:dyDescent="0.35">
      <c r="A730" s="37">
        <f t="shared" si="122"/>
        <v>712</v>
      </c>
      <c r="B730" s="37"/>
      <c r="C730" s="37"/>
      <c r="D730" s="37" t="s">
        <v>3065</v>
      </c>
      <c r="E730" s="215" t="s">
        <v>3415</v>
      </c>
      <c r="F730" s="215"/>
      <c r="G730" s="215"/>
      <c r="H730" s="37"/>
      <c r="I730" s="37" t="s">
        <v>1200</v>
      </c>
      <c r="J730" s="37"/>
      <c r="K730" s="40"/>
      <c r="L730" s="40"/>
      <c r="M730" s="40"/>
      <c r="N730" s="40"/>
      <c r="O730" s="40"/>
      <c r="P730" s="42"/>
      <c r="Q730" s="42"/>
      <c r="R730" s="42"/>
      <c r="S730" s="42"/>
      <c r="T730" s="44"/>
      <c r="U730" s="44"/>
      <c r="V730" s="44"/>
      <c r="W730" s="44"/>
      <c r="X730" s="37" t="e">
        <f t="shared" si="119"/>
        <v>#VALUE!</v>
      </c>
      <c r="Y730" s="37" t="e">
        <f t="shared" si="111"/>
        <v>#VALUE!</v>
      </c>
      <c r="Z730" s="37"/>
      <c r="AA730" s="37">
        <f t="shared" si="120"/>
        <v>0</v>
      </c>
      <c r="AB730" s="37" t="e">
        <f t="shared" si="121"/>
        <v>#REF!</v>
      </c>
      <c r="AC730" s="37"/>
    </row>
    <row r="731" spans="1:29" s="29" customFormat="1" ht="15" customHeight="1" outlineLevel="3" x14ac:dyDescent="0.35">
      <c r="A731" s="37">
        <f t="shared" si="122"/>
        <v>713</v>
      </c>
      <c r="B731" s="37"/>
      <c r="C731" s="37"/>
      <c r="D731" s="37" t="s">
        <v>3078</v>
      </c>
      <c r="E731" s="215" t="s">
        <v>3416</v>
      </c>
      <c r="F731" s="215"/>
      <c r="G731" s="215"/>
      <c r="H731" s="37"/>
      <c r="I731" s="37" t="s">
        <v>1200</v>
      </c>
      <c r="J731" s="37"/>
      <c r="K731" s="40"/>
      <c r="L731" s="40"/>
      <c r="M731" s="40"/>
      <c r="N731" s="40"/>
      <c r="O731" s="40"/>
      <c r="P731" s="42"/>
      <c r="Q731" s="42"/>
      <c r="R731" s="42"/>
      <c r="S731" s="42"/>
      <c r="T731" s="44"/>
      <c r="U731" s="44"/>
      <c r="V731" s="44"/>
      <c r="W731" s="44"/>
      <c r="X731" s="37" t="e">
        <f t="shared" si="119"/>
        <v>#VALUE!</v>
      </c>
      <c r="Y731" s="37" t="e">
        <f t="shared" si="111"/>
        <v>#VALUE!</v>
      </c>
      <c r="Z731" s="37"/>
      <c r="AA731" s="37">
        <f t="shared" si="120"/>
        <v>0</v>
      </c>
      <c r="AB731" s="37" t="e">
        <f t="shared" si="121"/>
        <v>#REF!</v>
      </c>
      <c r="AC731" s="37"/>
    </row>
    <row r="732" spans="1:29" s="29" customFormat="1" ht="15" customHeight="1" outlineLevel="3" x14ac:dyDescent="0.35">
      <c r="A732" s="37">
        <f t="shared" si="122"/>
        <v>714</v>
      </c>
      <c r="B732" s="37"/>
      <c r="C732" s="37"/>
      <c r="D732" s="37" t="s">
        <v>3086</v>
      </c>
      <c r="E732" s="215" t="s">
        <v>3417</v>
      </c>
      <c r="F732" s="215"/>
      <c r="G732" s="215"/>
      <c r="H732" s="37"/>
      <c r="I732" s="37" t="s">
        <v>1200</v>
      </c>
      <c r="J732" s="37"/>
      <c r="K732" s="40"/>
      <c r="L732" s="40"/>
      <c r="M732" s="40"/>
      <c r="N732" s="40"/>
      <c r="O732" s="40"/>
      <c r="P732" s="42"/>
      <c r="Q732" s="42"/>
      <c r="R732" s="42"/>
      <c r="S732" s="42"/>
      <c r="T732" s="44"/>
      <c r="U732" s="44"/>
      <c r="V732" s="44"/>
      <c r="W732" s="44"/>
      <c r="X732" s="37" t="e">
        <f t="shared" si="119"/>
        <v>#VALUE!</v>
      </c>
      <c r="Y732" s="37" t="e">
        <f t="shared" si="111"/>
        <v>#VALUE!</v>
      </c>
      <c r="Z732" s="37"/>
      <c r="AA732" s="37">
        <f t="shared" si="120"/>
        <v>0</v>
      </c>
      <c r="AB732" s="37" t="e">
        <f t="shared" si="121"/>
        <v>#REF!</v>
      </c>
      <c r="AC732" s="37"/>
    </row>
    <row r="733" spans="1:29" s="29" customFormat="1" ht="15" customHeight="1" outlineLevel="3" x14ac:dyDescent="0.35">
      <c r="A733" s="37">
        <f t="shared" si="122"/>
        <v>715</v>
      </c>
      <c r="B733" s="37"/>
      <c r="C733" s="37"/>
      <c r="D733" s="37" t="s">
        <v>3087</v>
      </c>
      <c r="E733" s="215" t="s">
        <v>3418</v>
      </c>
      <c r="F733" s="215"/>
      <c r="G733" s="215"/>
      <c r="H733" s="37"/>
      <c r="I733" s="37" t="s">
        <v>1200</v>
      </c>
      <c r="J733" s="37"/>
      <c r="K733" s="40"/>
      <c r="L733" s="40"/>
      <c r="M733" s="40"/>
      <c r="N733" s="40"/>
      <c r="O733" s="40"/>
      <c r="P733" s="42"/>
      <c r="Q733" s="42"/>
      <c r="R733" s="42"/>
      <c r="S733" s="42"/>
      <c r="T733" s="44"/>
      <c r="U733" s="44"/>
      <c r="V733" s="44"/>
      <c r="W733" s="44"/>
      <c r="X733" s="37" t="e">
        <f t="shared" si="119"/>
        <v>#VALUE!</v>
      </c>
      <c r="Y733" s="37" t="e">
        <f t="shared" si="111"/>
        <v>#VALUE!</v>
      </c>
      <c r="Z733" s="37"/>
      <c r="AA733" s="37">
        <f t="shared" si="120"/>
        <v>0</v>
      </c>
      <c r="AB733" s="37" t="e">
        <f t="shared" si="121"/>
        <v>#REF!</v>
      </c>
      <c r="AC733" s="37"/>
    </row>
    <row r="734" spans="1:29" s="29" customFormat="1" ht="15" customHeight="1" outlineLevel="3" x14ac:dyDescent="0.35">
      <c r="A734" s="37">
        <f t="shared" si="122"/>
        <v>716</v>
      </c>
      <c r="B734" s="37"/>
      <c r="C734" s="37"/>
      <c r="D734" s="37" t="s">
        <v>3088</v>
      </c>
      <c r="E734" s="215" t="s">
        <v>3419</v>
      </c>
      <c r="F734" s="215"/>
      <c r="G734" s="215"/>
      <c r="H734" s="37"/>
      <c r="I734" s="37" t="s">
        <v>1200</v>
      </c>
      <c r="J734" s="37"/>
      <c r="K734" s="40"/>
      <c r="L734" s="40"/>
      <c r="M734" s="40"/>
      <c r="N734" s="40"/>
      <c r="O734" s="40"/>
      <c r="P734" s="42"/>
      <c r="Q734" s="42"/>
      <c r="R734" s="42"/>
      <c r="S734" s="42"/>
      <c r="T734" s="44"/>
      <c r="U734" s="44"/>
      <c r="V734" s="44"/>
      <c r="W734" s="44"/>
      <c r="X734" s="37" t="e">
        <f t="shared" si="119"/>
        <v>#VALUE!</v>
      </c>
      <c r="Y734" s="37" t="e">
        <f t="shared" si="111"/>
        <v>#VALUE!</v>
      </c>
      <c r="Z734" s="37"/>
      <c r="AA734" s="37">
        <f t="shared" si="120"/>
        <v>0</v>
      </c>
      <c r="AB734" s="37" t="e">
        <f t="shared" si="121"/>
        <v>#REF!</v>
      </c>
      <c r="AC734" s="37"/>
    </row>
    <row r="735" spans="1:29" s="29" customFormat="1" ht="15" customHeight="1" outlineLevel="3" x14ac:dyDescent="0.35">
      <c r="A735" s="37">
        <f t="shared" si="122"/>
        <v>717</v>
      </c>
      <c r="B735" s="37"/>
      <c r="C735" s="37"/>
      <c r="D735" s="37" t="s">
        <v>3089</v>
      </c>
      <c r="E735" s="215" t="s">
        <v>3394</v>
      </c>
      <c r="F735" s="215"/>
      <c r="G735" s="215"/>
      <c r="H735" s="37"/>
      <c r="I735" s="37" t="s">
        <v>1200</v>
      </c>
      <c r="J735" s="37"/>
      <c r="K735" s="40"/>
      <c r="L735" s="40"/>
      <c r="M735" s="40"/>
      <c r="N735" s="40"/>
      <c r="O735" s="40"/>
      <c r="P735" s="42"/>
      <c r="Q735" s="42"/>
      <c r="R735" s="42"/>
      <c r="S735" s="42"/>
      <c r="T735" s="44"/>
      <c r="U735" s="44"/>
      <c r="V735" s="44"/>
      <c r="W735" s="44"/>
      <c r="X735" s="37" t="e">
        <f t="shared" si="119"/>
        <v>#VALUE!</v>
      </c>
      <c r="Y735" s="37" t="e">
        <f t="shared" ref="Y735:Y800" si="123">ROUNDUP(X735,1)</f>
        <v>#VALUE!</v>
      </c>
      <c r="Z735" s="37"/>
      <c r="AA735" s="37">
        <f t="shared" si="120"/>
        <v>0</v>
      </c>
      <c r="AB735" s="37" t="e">
        <f t="shared" si="121"/>
        <v>#REF!</v>
      </c>
      <c r="AC735" s="37"/>
    </row>
    <row r="736" spans="1:29" s="29" customFormat="1" ht="15" customHeight="1" outlineLevel="3" x14ac:dyDescent="0.35">
      <c r="A736" s="37">
        <f t="shared" si="122"/>
        <v>718</v>
      </c>
      <c r="B736" s="37"/>
      <c r="C736" s="37"/>
      <c r="D736" s="37" t="s">
        <v>3684</v>
      </c>
      <c r="E736" s="215" t="s">
        <v>3395</v>
      </c>
      <c r="F736" s="215"/>
      <c r="G736" s="215"/>
      <c r="H736" s="37"/>
      <c r="I736" s="37" t="s">
        <v>1200</v>
      </c>
      <c r="J736" s="37"/>
      <c r="K736" s="40"/>
      <c r="L736" s="40"/>
      <c r="M736" s="40"/>
      <c r="N736" s="40"/>
      <c r="O736" s="40"/>
      <c r="P736" s="42"/>
      <c r="Q736" s="42"/>
      <c r="R736" s="42"/>
      <c r="S736" s="42"/>
      <c r="T736" s="44"/>
      <c r="U736" s="44"/>
      <c r="V736" s="44"/>
      <c r="W736" s="44"/>
      <c r="X736" s="37" t="e">
        <f t="shared" si="119"/>
        <v>#VALUE!</v>
      </c>
      <c r="Y736" s="37" t="e">
        <f t="shared" si="123"/>
        <v>#VALUE!</v>
      </c>
      <c r="Z736" s="37"/>
      <c r="AA736" s="37">
        <f t="shared" si="120"/>
        <v>0</v>
      </c>
      <c r="AB736" s="37" t="e">
        <f>AB667</f>
        <v>#REF!</v>
      </c>
      <c r="AC736" s="37"/>
    </row>
    <row r="737" spans="1:29" s="29" customFormat="1" ht="15" customHeight="1" outlineLevel="3" x14ac:dyDescent="0.35">
      <c r="A737" s="37">
        <f t="shared" si="122"/>
        <v>719</v>
      </c>
      <c r="B737" s="37"/>
      <c r="C737" s="37"/>
      <c r="D737" s="37" t="s">
        <v>3685</v>
      </c>
      <c r="E737" s="215" t="s">
        <v>3396</v>
      </c>
      <c r="F737" s="215"/>
      <c r="G737" s="215"/>
      <c r="H737" s="37"/>
      <c r="I737" s="37" t="s">
        <v>1200</v>
      </c>
      <c r="J737" s="37"/>
      <c r="K737" s="40"/>
      <c r="L737" s="40"/>
      <c r="M737" s="40"/>
      <c r="N737" s="40"/>
      <c r="O737" s="40"/>
      <c r="P737" s="42"/>
      <c r="Q737" s="42"/>
      <c r="R737" s="42"/>
      <c r="S737" s="42"/>
      <c r="T737" s="44"/>
      <c r="U737" s="44"/>
      <c r="V737" s="44"/>
      <c r="W737" s="44"/>
      <c r="X737" s="37" t="e">
        <f t="shared" si="119"/>
        <v>#VALUE!</v>
      </c>
      <c r="Y737" s="37" t="e">
        <f t="shared" si="123"/>
        <v>#VALUE!</v>
      </c>
      <c r="Z737" s="37"/>
      <c r="AA737" s="37">
        <f t="shared" si="120"/>
        <v>0</v>
      </c>
      <c r="AB737" s="37" t="e">
        <f t="shared" ref="AB737:AB750" si="124">AB674</f>
        <v>#REF!</v>
      </c>
      <c r="AC737" s="37"/>
    </row>
    <row r="738" spans="1:29" s="29" customFormat="1" ht="15" customHeight="1" outlineLevel="1" x14ac:dyDescent="0.35">
      <c r="A738" s="37">
        <f t="shared" si="122"/>
        <v>720</v>
      </c>
      <c r="B738" s="37"/>
      <c r="C738" s="37" t="s">
        <v>1298</v>
      </c>
      <c r="D738" s="215" t="s">
        <v>3420</v>
      </c>
      <c r="E738" s="215"/>
      <c r="F738" s="215"/>
      <c r="G738" s="215"/>
      <c r="H738" s="37"/>
      <c r="I738" s="37"/>
      <c r="J738" s="37"/>
      <c r="K738" s="40"/>
      <c r="L738" s="40"/>
      <c r="M738" s="40"/>
      <c r="N738" s="40"/>
      <c r="O738" s="40"/>
      <c r="P738" s="42"/>
      <c r="Q738" s="42"/>
      <c r="R738" s="42"/>
      <c r="S738" s="42"/>
      <c r="T738" s="44"/>
      <c r="U738" s="44"/>
      <c r="V738" s="44"/>
      <c r="W738" s="44"/>
      <c r="X738" s="37" t="e">
        <f t="shared" si="119"/>
        <v>#VALUE!</v>
      </c>
      <c r="Y738" s="37" t="e">
        <f t="shared" si="123"/>
        <v>#VALUE!</v>
      </c>
      <c r="Z738" s="37"/>
      <c r="AA738" s="37">
        <f t="shared" si="120"/>
        <v>0</v>
      </c>
      <c r="AB738" s="37" t="e">
        <f t="shared" si="124"/>
        <v>#REF!</v>
      </c>
      <c r="AC738" s="37"/>
    </row>
    <row r="739" spans="1:29" s="29" customFormat="1" ht="15" customHeight="1" outlineLevel="2" x14ac:dyDescent="0.35">
      <c r="A739" s="37">
        <f t="shared" si="122"/>
        <v>721</v>
      </c>
      <c r="B739" s="37"/>
      <c r="C739" s="37"/>
      <c r="D739" s="37" t="s">
        <v>3090</v>
      </c>
      <c r="E739" s="215" t="s">
        <v>3421</v>
      </c>
      <c r="F739" s="215"/>
      <c r="G739" s="215"/>
      <c r="H739" s="37"/>
      <c r="I739" s="37" t="s">
        <v>1201</v>
      </c>
      <c r="J739" s="37"/>
      <c r="K739" s="40"/>
      <c r="L739" s="40"/>
      <c r="M739" s="40"/>
      <c r="N739" s="40"/>
      <c r="O739" s="40"/>
      <c r="P739" s="42"/>
      <c r="Q739" s="42"/>
      <c r="R739" s="42"/>
      <c r="S739" s="42"/>
      <c r="T739" s="44"/>
      <c r="U739" s="44"/>
      <c r="V739" s="44"/>
      <c r="W739" s="44"/>
      <c r="X739" s="37" t="e">
        <f t="shared" si="119"/>
        <v>#VALUE!</v>
      </c>
      <c r="Y739" s="37" t="e">
        <f t="shared" si="123"/>
        <v>#VALUE!</v>
      </c>
      <c r="Z739" s="37"/>
      <c r="AA739" s="37">
        <f t="shared" si="120"/>
        <v>0</v>
      </c>
      <c r="AB739" s="37" t="e">
        <f t="shared" si="124"/>
        <v>#REF!</v>
      </c>
      <c r="AC739" s="37"/>
    </row>
    <row r="740" spans="1:29" s="29" customFormat="1" ht="15" customHeight="1" outlineLevel="2" x14ac:dyDescent="0.35">
      <c r="A740" s="37">
        <f t="shared" si="122"/>
        <v>722</v>
      </c>
      <c r="B740" s="37"/>
      <c r="C740" s="37"/>
      <c r="D740" s="37" t="s">
        <v>3091</v>
      </c>
      <c r="E740" s="215" t="s">
        <v>3422</v>
      </c>
      <c r="F740" s="215"/>
      <c r="G740" s="215"/>
      <c r="H740" s="37"/>
      <c r="I740" s="37" t="s">
        <v>1201</v>
      </c>
      <c r="J740" s="37"/>
      <c r="K740" s="40"/>
      <c r="L740" s="40"/>
      <c r="M740" s="40"/>
      <c r="N740" s="40"/>
      <c r="O740" s="40"/>
      <c r="P740" s="42"/>
      <c r="Q740" s="42"/>
      <c r="R740" s="42"/>
      <c r="S740" s="42"/>
      <c r="T740" s="44"/>
      <c r="U740" s="44"/>
      <c r="V740" s="44"/>
      <c r="W740" s="44"/>
      <c r="X740" s="37" t="e">
        <f t="shared" si="119"/>
        <v>#VALUE!</v>
      </c>
      <c r="Y740" s="37" t="e">
        <f t="shared" si="123"/>
        <v>#VALUE!</v>
      </c>
      <c r="Z740" s="37"/>
      <c r="AA740" s="37">
        <f t="shared" si="120"/>
        <v>0</v>
      </c>
      <c r="AB740" s="37" t="e">
        <f t="shared" si="124"/>
        <v>#REF!</v>
      </c>
      <c r="AC740" s="37"/>
    </row>
    <row r="741" spans="1:29" s="29" customFormat="1" ht="15" customHeight="1" outlineLevel="2" x14ac:dyDescent="0.35">
      <c r="A741" s="37">
        <f t="shared" si="122"/>
        <v>723</v>
      </c>
      <c r="B741" s="37"/>
      <c r="C741" s="37"/>
      <c r="D741" s="37" t="s">
        <v>3092</v>
      </c>
      <c r="E741" s="215" t="s">
        <v>3423</v>
      </c>
      <c r="F741" s="215"/>
      <c r="G741" s="215"/>
      <c r="H741" s="37"/>
      <c r="I741" s="37" t="s">
        <v>1202</v>
      </c>
      <c r="J741" s="37"/>
      <c r="K741" s="40"/>
      <c r="L741" s="40"/>
      <c r="M741" s="40"/>
      <c r="N741" s="40"/>
      <c r="O741" s="40"/>
      <c r="P741" s="42"/>
      <c r="Q741" s="42"/>
      <c r="R741" s="42"/>
      <c r="S741" s="42"/>
      <c r="T741" s="44"/>
      <c r="U741" s="44"/>
      <c r="V741" s="44"/>
      <c r="W741" s="44"/>
      <c r="X741" s="37" t="e">
        <f t="shared" si="119"/>
        <v>#VALUE!</v>
      </c>
      <c r="Y741" s="37" t="e">
        <f t="shared" si="123"/>
        <v>#VALUE!</v>
      </c>
      <c r="Z741" s="37"/>
      <c r="AA741" s="37">
        <f t="shared" si="120"/>
        <v>0</v>
      </c>
      <c r="AB741" s="37" t="e">
        <f t="shared" si="124"/>
        <v>#REF!</v>
      </c>
      <c r="AC741" s="37"/>
    </row>
    <row r="742" spans="1:29" s="29" customFormat="1" ht="15" customHeight="1" outlineLevel="2" x14ac:dyDescent="0.35">
      <c r="A742" s="37">
        <f t="shared" si="122"/>
        <v>724</v>
      </c>
      <c r="B742" s="37"/>
      <c r="C742" s="37"/>
      <c r="D742" s="37" t="s">
        <v>3093</v>
      </c>
      <c r="E742" s="215" t="s">
        <v>3424</v>
      </c>
      <c r="F742" s="215"/>
      <c r="G742" s="215"/>
      <c r="H742" s="37"/>
      <c r="I742" s="37" t="s">
        <v>1203</v>
      </c>
      <c r="J742" s="37"/>
      <c r="K742" s="40"/>
      <c r="L742" s="40"/>
      <c r="M742" s="40"/>
      <c r="N742" s="40"/>
      <c r="O742" s="40"/>
      <c r="P742" s="42"/>
      <c r="Q742" s="42"/>
      <c r="R742" s="42"/>
      <c r="S742" s="42"/>
      <c r="T742" s="44"/>
      <c r="U742" s="44"/>
      <c r="V742" s="44"/>
      <c r="W742" s="44"/>
      <c r="X742" s="37" t="e">
        <f t="shared" si="119"/>
        <v>#VALUE!</v>
      </c>
      <c r="Y742" s="37" t="e">
        <f t="shared" si="123"/>
        <v>#VALUE!</v>
      </c>
      <c r="Z742" s="37"/>
      <c r="AA742" s="37">
        <f t="shared" si="120"/>
        <v>0</v>
      </c>
      <c r="AB742" s="37" t="e">
        <f t="shared" si="124"/>
        <v>#REF!</v>
      </c>
      <c r="AC742" s="37"/>
    </row>
    <row r="743" spans="1:29" s="29" customFormat="1" ht="15" customHeight="1" outlineLevel="2" x14ac:dyDescent="0.35">
      <c r="A743" s="37">
        <f t="shared" si="122"/>
        <v>725</v>
      </c>
      <c r="B743" s="37"/>
      <c r="C743" s="37"/>
      <c r="D743" s="37" t="s">
        <v>3094</v>
      </c>
      <c r="E743" s="215" t="s">
        <v>3425</v>
      </c>
      <c r="F743" s="215"/>
      <c r="G743" s="215"/>
      <c r="H743" s="37"/>
      <c r="I743" s="37"/>
      <c r="J743" s="37"/>
      <c r="K743" s="40"/>
      <c r="L743" s="40"/>
      <c r="M743" s="40"/>
      <c r="N743" s="40"/>
      <c r="O743" s="40"/>
      <c r="P743" s="42"/>
      <c r="Q743" s="42"/>
      <c r="R743" s="42"/>
      <c r="S743" s="42"/>
      <c r="T743" s="44"/>
      <c r="U743" s="44"/>
      <c r="V743" s="44"/>
      <c r="W743" s="44"/>
      <c r="X743" s="37" t="e">
        <f t="shared" si="119"/>
        <v>#VALUE!</v>
      </c>
      <c r="Y743" s="37" t="e">
        <f t="shared" si="123"/>
        <v>#VALUE!</v>
      </c>
      <c r="Z743" s="37"/>
      <c r="AA743" s="37">
        <f t="shared" si="120"/>
        <v>0</v>
      </c>
      <c r="AB743" s="37" t="e">
        <f t="shared" si="124"/>
        <v>#REF!</v>
      </c>
      <c r="AC743" s="37"/>
    </row>
    <row r="744" spans="1:29" s="29" customFormat="1" ht="15" customHeight="1" outlineLevel="3" x14ac:dyDescent="0.35">
      <c r="A744" s="37">
        <f t="shared" si="122"/>
        <v>726</v>
      </c>
      <c r="B744" s="37"/>
      <c r="C744" s="37"/>
      <c r="D744" s="37"/>
      <c r="E744" s="37" t="s">
        <v>3653</v>
      </c>
      <c r="F744" s="215" t="s">
        <v>3401</v>
      </c>
      <c r="G744" s="215"/>
      <c r="H744" s="37"/>
      <c r="I744" s="37" t="s">
        <v>1183</v>
      </c>
      <c r="J744" s="37"/>
      <c r="K744" s="40"/>
      <c r="L744" s="40"/>
      <c r="M744" s="40"/>
      <c r="N744" s="40"/>
      <c r="O744" s="40"/>
      <c r="P744" s="42"/>
      <c r="Q744" s="42"/>
      <c r="R744" s="42"/>
      <c r="S744" s="42"/>
      <c r="T744" s="44"/>
      <c r="U744" s="44"/>
      <c r="V744" s="44"/>
      <c r="W744" s="44"/>
      <c r="X744" s="37" t="e">
        <f t="shared" si="119"/>
        <v>#VALUE!</v>
      </c>
      <c r="Y744" s="37" t="e">
        <f t="shared" si="123"/>
        <v>#VALUE!</v>
      </c>
      <c r="Z744" s="37"/>
      <c r="AA744" s="37">
        <f t="shared" si="120"/>
        <v>0</v>
      </c>
      <c r="AB744" s="37" t="e">
        <f t="shared" si="124"/>
        <v>#REF!</v>
      </c>
      <c r="AC744" s="37"/>
    </row>
    <row r="745" spans="1:29" s="29" customFormat="1" ht="15" customHeight="1" outlineLevel="3" x14ac:dyDescent="0.35">
      <c r="A745" s="37">
        <f t="shared" si="122"/>
        <v>727</v>
      </c>
      <c r="B745" s="37"/>
      <c r="C745" s="37"/>
      <c r="D745" s="37"/>
      <c r="E745" s="37" t="s">
        <v>3654</v>
      </c>
      <c r="F745" s="215" t="s">
        <v>3402</v>
      </c>
      <c r="G745" s="215"/>
      <c r="H745" s="37"/>
      <c r="I745" s="37" t="s">
        <v>1183</v>
      </c>
      <c r="J745" s="37"/>
      <c r="K745" s="40"/>
      <c r="L745" s="40"/>
      <c r="M745" s="40"/>
      <c r="N745" s="40"/>
      <c r="O745" s="40"/>
      <c r="P745" s="42"/>
      <c r="Q745" s="42"/>
      <c r="R745" s="42"/>
      <c r="S745" s="42"/>
      <c r="T745" s="44"/>
      <c r="U745" s="44"/>
      <c r="V745" s="44"/>
      <c r="W745" s="44"/>
      <c r="X745" s="37" t="e">
        <f t="shared" si="119"/>
        <v>#VALUE!</v>
      </c>
      <c r="Y745" s="37" t="e">
        <f t="shared" si="123"/>
        <v>#VALUE!</v>
      </c>
      <c r="Z745" s="37"/>
      <c r="AA745" s="37">
        <f t="shared" si="120"/>
        <v>0</v>
      </c>
      <c r="AB745" s="37" t="e">
        <f t="shared" si="124"/>
        <v>#REF!</v>
      </c>
      <c r="AC745" s="37"/>
    </row>
    <row r="746" spans="1:29" s="29" customFormat="1" ht="15" customHeight="1" outlineLevel="3" x14ac:dyDescent="0.35">
      <c r="A746" s="37">
        <f t="shared" si="122"/>
        <v>728</v>
      </c>
      <c r="B746" s="37"/>
      <c r="C746" s="37"/>
      <c r="D746" s="37"/>
      <c r="E746" s="37" t="s">
        <v>3655</v>
      </c>
      <c r="F746" s="215" t="s">
        <v>3403</v>
      </c>
      <c r="G746" s="215"/>
      <c r="H746" s="37"/>
      <c r="I746" s="37" t="s">
        <v>1179</v>
      </c>
      <c r="J746" s="37"/>
      <c r="K746" s="40"/>
      <c r="L746" s="40"/>
      <c r="M746" s="40"/>
      <c r="N746" s="40"/>
      <c r="O746" s="40"/>
      <c r="P746" s="42"/>
      <c r="Q746" s="42"/>
      <c r="R746" s="42"/>
      <c r="S746" s="42"/>
      <c r="T746" s="44"/>
      <c r="U746" s="44"/>
      <c r="V746" s="44"/>
      <c r="W746" s="44"/>
      <c r="X746" s="37" t="e">
        <f t="shared" si="119"/>
        <v>#VALUE!</v>
      </c>
      <c r="Y746" s="37" t="e">
        <f t="shared" si="123"/>
        <v>#VALUE!</v>
      </c>
      <c r="Z746" s="37"/>
      <c r="AA746" s="37">
        <f t="shared" si="120"/>
        <v>0</v>
      </c>
      <c r="AB746" s="37" t="e">
        <f t="shared" si="124"/>
        <v>#REF!</v>
      </c>
      <c r="AC746" s="37"/>
    </row>
    <row r="747" spans="1:29" s="29" customFormat="1" ht="15" customHeight="1" outlineLevel="3" x14ac:dyDescent="0.35">
      <c r="A747" s="37">
        <f t="shared" si="122"/>
        <v>729</v>
      </c>
      <c r="B747" s="37"/>
      <c r="C747" s="37"/>
      <c r="D747" s="37"/>
      <c r="E747" s="37" t="s">
        <v>3656</v>
      </c>
      <c r="F747" s="215" t="s">
        <v>3159</v>
      </c>
      <c r="G747" s="215"/>
      <c r="H747" s="37"/>
      <c r="I747" s="37" t="s">
        <v>1183</v>
      </c>
      <c r="J747" s="37"/>
      <c r="K747" s="40"/>
      <c r="L747" s="40"/>
      <c r="M747" s="40"/>
      <c r="N747" s="40"/>
      <c r="O747" s="40"/>
      <c r="P747" s="42"/>
      <c r="Q747" s="42"/>
      <c r="R747" s="42"/>
      <c r="S747" s="42"/>
      <c r="T747" s="44"/>
      <c r="U747" s="44"/>
      <c r="V747" s="44"/>
      <c r="W747" s="44"/>
      <c r="X747" s="37" t="e">
        <f t="shared" si="119"/>
        <v>#VALUE!</v>
      </c>
      <c r="Y747" s="37" t="e">
        <f t="shared" si="123"/>
        <v>#VALUE!</v>
      </c>
      <c r="Z747" s="37"/>
      <c r="AA747" s="37">
        <f t="shared" si="120"/>
        <v>0</v>
      </c>
      <c r="AB747" s="37" t="e">
        <f t="shared" si="124"/>
        <v>#REF!</v>
      </c>
      <c r="AC747" s="37"/>
    </row>
    <row r="748" spans="1:29" s="29" customFormat="1" ht="15" customHeight="1" outlineLevel="3" x14ac:dyDescent="0.35">
      <c r="A748" s="37">
        <f t="shared" si="122"/>
        <v>730</v>
      </c>
      <c r="B748" s="37"/>
      <c r="C748" s="37"/>
      <c r="D748" s="37"/>
      <c r="E748" s="37" t="s">
        <v>3657</v>
      </c>
      <c r="F748" s="215" t="s">
        <v>3404</v>
      </c>
      <c r="G748" s="215"/>
      <c r="H748" s="37"/>
      <c r="I748" s="37" t="s">
        <v>1183</v>
      </c>
      <c r="J748" s="37"/>
      <c r="K748" s="40"/>
      <c r="L748" s="40"/>
      <c r="M748" s="40"/>
      <c r="N748" s="40"/>
      <c r="O748" s="40"/>
      <c r="P748" s="42"/>
      <c r="Q748" s="42"/>
      <c r="R748" s="42"/>
      <c r="S748" s="42"/>
      <c r="T748" s="44"/>
      <c r="U748" s="44"/>
      <c r="V748" s="44"/>
      <c r="W748" s="44"/>
      <c r="X748" s="37" t="e">
        <f t="shared" si="119"/>
        <v>#VALUE!</v>
      </c>
      <c r="Y748" s="37" t="e">
        <f t="shared" si="123"/>
        <v>#VALUE!</v>
      </c>
      <c r="Z748" s="37"/>
      <c r="AA748" s="37">
        <f t="shared" si="120"/>
        <v>0</v>
      </c>
      <c r="AB748" s="37" t="e">
        <f t="shared" si="124"/>
        <v>#VALUE!</v>
      </c>
      <c r="AC748" s="37"/>
    </row>
    <row r="749" spans="1:29" s="29" customFormat="1" ht="15" customHeight="1" outlineLevel="3" x14ac:dyDescent="0.35">
      <c r="A749" s="37">
        <f t="shared" si="122"/>
        <v>731</v>
      </c>
      <c r="B749" s="37"/>
      <c r="C749" s="37"/>
      <c r="D749" s="37"/>
      <c r="E749" s="37" t="s">
        <v>3658</v>
      </c>
      <c r="F749" s="215" t="s">
        <v>3405</v>
      </c>
      <c r="G749" s="215"/>
      <c r="H749" s="37"/>
      <c r="I749" s="37" t="s">
        <v>1204</v>
      </c>
      <c r="J749" s="37"/>
      <c r="K749" s="40"/>
      <c r="L749" s="40"/>
      <c r="M749" s="40"/>
      <c r="N749" s="40"/>
      <c r="O749" s="40"/>
      <c r="P749" s="42"/>
      <c r="Q749" s="42"/>
      <c r="R749" s="42"/>
      <c r="S749" s="42"/>
      <c r="T749" s="44"/>
      <c r="U749" s="44"/>
      <c r="V749" s="44"/>
      <c r="W749" s="44"/>
      <c r="X749" s="37" t="e">
        <f t="shared" si="119"/>
        <v>#VALUE!</v>
      </c>
      <c r="Y749" s="37" t="e">
        <f t="shared" si="123"/>
        <v>#VALUE!</v>
      </c>
      <c r="Z749" s="37"/>
      <c r="AA749" s="37">
        <f t="shared" si="120"/>
        <v>0</v>
      </c>
      <c r="AB749" s="37" t="e">
        <f t="shared" si="124"/>
        <v>#VALUE!</v>
      </c>
      <c r="AC749" s="37"/>
    </row>
    <row r="750" spans="1:29" s="29" customFormat="1" ht="15" customHeight="1" outlineLevel="2" x14ac:dyDescent="0.35">
      <c r="A750" s="37">
        <f t="shared" si="122"/>
        <v>732</v>
      </c>
      <c r="B750" s="37"/>
      <c r="C750" s="37"/>
      <c r="D750" s="37" t="s">
        <v>3095</v>
      </c>
      <c r="E750" s="215" t="s">
        <v>3426</v>
      </c>
      <c r="F750" s="215"/>
      <c r="G750" s="215"/>
      <c r="H750" s="37"/>
      <c r="I750" s="37" t="s">
        <v>1205</v>
      </c>
      <c r="J750" s="37"/>
      <c r="K750" s="40"/>
      <c r="L750" s="40"/>
      <c r="M750" s="40"/>
      <c r="N750" s="40"/>
      <c r="O750" s="40"/>
      <c r="P750" s="42"/>
      <c r="Q750" s="42"/>
      <c r="R750" s="42"/>
      <c r="S750" s="42"/>
      <c r="T750" s="44"/>
      <c r="U750" s="44"/>
      <c r="V750" s="44"/>
      <c r="W750" s="44"/>
      <c r="X750" s="37" t="e">
        <f t="shared" si="119"/>
        <v>#VALUE!</v>
      </c>
      <c r="Y750" s="37" t="e">
        <f t="shared" si="123"/>
        <v>#VALUE!</v>
      </c>
      <c r="Z750" s="37"/>
      <c r="AA750" s="37">
        <f t="shared" si="120"/>
        <v>0</v>
      </c>
      <c r="AB750" s="37" t="e">
        <f t="shared" si="124"/>
        <v>#VALUE!</v>
      </c>
      <c r="AC750" s="37"/>
    </row>
    <row r="751" spans="1:29" s="29" customFormat="1" ht="15" customHeight="1" outlineLevel="2" x14ac:dyDescent="0.35">
      <c r="A751" s="37">
        <f t="shared" si="122"/>
        <v>733</v>
      </c>
      <c r="B751" s="37"/>
      <c r="C751" s="37"/>
      <c r="D751" s="37" t="s">
        <v>3099</v>
      </c>
      <c r="E751" s="215" t="s">
        <v>3177</v>
      </c>
      <c r="F751" s="215"/>
      <c r="G751" s="215"/>
      <c r="H751" s="37"/>
      <c r="I751" s="37" t="s">
        <v>3977</v>
      </c>
      <c r="J751" s="37"/>
      <c r="K751" s="40"/>
      <c r="L751" s="40"/>
      <c r="M751" s="40"/>
      <c r="N751" s="40"/>
      <c r="O751" s="40"/>
      <c r="P751" s="42"/>
      <c r="Q751" s="42"/>
      <c r="R751" s="42"/>
      <c r="S751" s="42"/>
      <c r="T751" s="44"/>
      <c r="U751" s="44"/>
      <c r="V751" s="44"/>
      <c r="W751" s="44"/>
      <c r="X751" s="37" t="e">
        <f t="shared" si="119"/>
        <v>#VALUE!</v>
      </c>
      <c r="Y751" s="37" t="e">
        <f t="shared" si="123"/>
        <v>#VALUE!</v>
      </c>
      <c r="Z751" s="37"/>
      <c r="AA751" s="37">
        <f t="shared" si="120"/>
        <v>0</v>
      </c>
      <c r="AB751" s="37" t="e">
        <f>AB689</f>
        <v>#VALUE!</v>
      </c>
      <c r="AC751" s="37"/>
    </row>
    <row r="752" spans="1:29" s="29" customFormat="1" ht="15" customHeight="1" outlineLevel="1" x14ac:dyDescent="0.35">
      <c r="A752" s="37">
        <f t="shared" si="122"/>
        <v>734</v>
      </c>
      <c r="B752" s="37"/>
      <c r="C752" s="37" t="s">
        <v>1300</v>
      </c>
      <c r="D752" s="215" t="s">
        <v>3427</v>
      </c>
      <c r="E752" s="215"/>
      <c r="F752" s="215"/>
      <c r="G752" s="215"/>
      <c r="H752" s="37"/>
      <c r="I752" s="37"/>
      <c r="J752" s="37"/>
      <c r="K752" s="40"/>
      <c r="L752" s="40"/>
      <c r="M752" s="40"/>
      <c r="N752" s="40"/>
      <c r="O752" s="40"/>
      <c r="P752" s="42"/>
      <c r="Q752" s="42"/>
      <c r="R752" s="42"/>
      <c r="S752" s="42"/>
      <c r="T752" s="44"/>
      <c r="U752" s="44"/>
      <c r="V752" s="44"/>
      <c r="W752" s="44"/>
      <c r="X752" s="37" t="e">
        <f t="shared" si="119"/>
        <v>#VALUE!</v>
      </c>
      <c r="Y752" s="37" t="e">
        <f t="shared" si="123"/>
        <v>#VALUE!</v>
      </c>
      <c r="Z752" s="37"/>
      <c r="AA752" s="37">
        <f t="shared" si="120"/>
        <v>0</v>
      </c>
      <c r="AB752" s="37" t="e">
        <f t="shared" ref="AB752:AB773" si="125">AB695</f>
        <v>#VALUE!</v>
      </c>
      <c r="AC752" s="37"/>
    </row>
    <row r="753" spans="1:29" s="29" customFormat="1" ht="15" customHeight="1" outlineLevel="2" x14ac:dyDescent="0.35">
      <c r="A753" s="37">
        <f t="shared" si="122"/>
        <v>735</v>
      </c>
      <c r="B753" s="37"/>
      <c r="C753" s="37"/>
      <c r="D753" s="37" t="s">
        <v>3686</v>
      </c>
      <c r="E753" s="215" t="s">
        <v>3178</v>
      </c>
      <c r="F753" s="215"/>
      <c r="G753" s="215"/>
      <c r="H753" s="37"/>
      <c r="I753" s="37"/>
      <c r="J753" s="37"/>
      <c r="K753" s="40"/>
      <c r="L753" s="40"/>
      <c r="M753" s="40"/>
      <c r="N753" s="40"/>
      <c r="O753" s="40"/>
      <c r="P753" s="42"/>
      <c r="Q753" s="42"/>
      <c r="R753" s="42"/>
      <c r="S753" s="42"/>
      <c r="T753" s="44"/>
      <c r="U753" s="44"/>
      <c r="V753" s="44"/>
      <c r="W753" s="44"/>
      <c r="X753" s="37" t="e">
        <f t="shared" si="119"/>
        <v>#VALUE!</v>
      </c>
      <c r="Y753" s="37" t="e">
        <f t="shared" si="123"/>
        <v>#VALUE!</v>
      </c>
      <c r="Z753" s="37"/>
      <c r="AA753" s="37">
        <f t="shared" si="120"/>
        <v>0</v>
      </c>
      <c r="AB753" s="37" t="e">
        <f t="shared" si="125"/>
        <v>#VALUE!</v>
      </c>
      <c r="AC753" s="37"/>
    </row>
    <row r="754" spans="1:29" s="29" customFormat="1" ht="15" customHeight="1" outlineLevel="2" x14ac:dyDescent="0.35">
      <c r="A754" s="37">
        <f t="shared" si="122"/>
        <v>736</v>
      </c>
      <c r="B754" s="37"/>
      <c r="C754" s="37"/>
      <c r="D754" s="37" t="s">
        <v>3687</v>
      </c>
      <c r="E754" s="215" t="s">
        <v>3428</v>
      </c>
      <c r="F754" s="215"/>
      <c r="G754" s="215"/>
      <c r="H754" s="37"/>
      <c r="I754" s="37"/>
      <c r="J754" s="37"/>
      <c r="K754" s="40"/>
      <c r="L754" s="40"/>
      <c r="M754" s="40"/>
      <c r="N754" s="40"/>
      <c r="O754" s="40"/>
      <c r="P754" s="42"/>
      <c r="Q754" s="42"/>
      <c r="R754" s="42"/>
      <c r="S754" s="42"/>
      <c r="T754" s="44"/>
      <c r="U754" s="44"/>
      <c r="V754" s="44"/>
      <c r="W754" s="44"/>
      <c r="X754" s="37" t="e">
        <f t="shared" si="119"/>
        <v>#VALUE!</v>
      </c>
      <c r="Y754" s="37" t="e">
        <f t="shared" si="123"/>
        <v>#VALUE!</v>
      </c>
      <c r="Z754" s="37"/>
      <c r="AA754" s="37">
        <f t="shared" si="120"/>
        <v>0</v>
      </c>
      <c r="AB754" s="37" t="e">
        <f t="shared" si="125"/>
        <v>#VALUE!</v>
      </c>
      <c r="AC754" s="37"/>
    </row>
    <row r="755" spans="1:29" s="29" customFormat="1" ht="15" customHeight="1" outlineLevel="2" x14ac:dyDescent="0.35">
      <c r="A755" s="37">
        <f t="shared" si="122"/>
        <v>737</v>
      </c>
      <c r="B755" s="37"/>
      <c r="C755" s="37"/>
      <c r="D755" s="37" t="s">
        <v>3688</v>
      </c>
      <c r="E755" s="215" t="s">
        <v>3154</v>
      </c>
      <c r="F755" s="215"/>
      <c r="G755" s="215"/>
      <c r="H755" s="37"/>
      <c r="I755" s="37"/>
      <c r="J755" s="37"/>
      <c r="K755" s="40"/>
      <c r="L755" s="40"/>
      <c r="M755" s="40"/>
      <c r="N755" s="40"/>
      <c r="O755" s="40"/>
      <c r="P755" s="42"/>
      <c r="Q755" s="42"/>
      <c r="R755" s="42"/>
      <c r="S755" s="42"/>
      <c r="T755" s="44"/>
      <c r="U755" s="44"/>
      <c r="V755" s="44"/>
      <c r="W755" s="44"/>
      <c r="X755" s="37" t="e">
        <f t="shared" si="119"/>
        <v>#VALUE!</v>
      </c>
      <c r="Y755" s="37" t="e">
        <f t="shared" si="123"/>
        <v>#VALUE!</v>
      </c>
      <c r="Z755" s="37"/>
      <c r="AA755" s="37">
        <f t="shared" si="120"/>
        <v>0</v>
      </c>
      <c r="AB755" s="37" t="e">
        <f t="shared" si="125"/>
        <v>#VALUE!</v>
      </c>
      <c r="AC755" s="37"/>
    </row>
    <row r="756" spans="1:29" s="29" customFormat="1" ht="15" customHeight="1" outlineLevel="2" x14ac:dyDescent="0.35">
      <c r="A756" s="37">
        <f t="shared" si="122"/>
        <v>738</v>
      </c>
      <c r="B756" s="37"/>
      <c r="C756" s="37"/>
      <c r="D756" s="37" t="s">
        <v>3461</v>
      </c>
      <c r="E756" s="215" t="s">
        <v>3429</v>
      </c>
      <c r="F756" s="215"/>
      <c r="G756" s="215"/>
      <c r="H756" s="37"/>
      <c r="I756" s="37"/>
      <c r="J756" s="37"/>
      <c r="K756" s="40"/>
      <c r="L756" s="40"/>
      <c r="M756" s="40"/>
      <c r="N756" s="40"/>
      <c r="O756" s="40"/>
      <c r="P756" s="42"/>
      <c r="Q756" s="42"/>
      <c r="R756" s="42"/>
      <c r="S756" s="42"/>
      <c r="T756" s="44"/>
      <c r="U756" s="44"/>
      <c r="V756" s="44"/>
      <c r="W756" s="44"/>
      <c r="X756" s="37" t="e">
        <f t="shared" si="119"/>
        <v>#VALUE!</v>
      </c>
      <c r="Y756" s="37" t="e">
        <f t="shared" si="123"/>
        <v>#VALUE!</v>
      </c>
      <c r="Z756" s="37"/>
      <c r="AA756" s="37">
        <f t="shared" si="120"/>
        <v>0</v>
      </c>
      <c r="AB756" s="37" t="e">
        <f t="shared" si="125"/>
        <v>#VALUE!</v>
      </c>
      <c r="AC756" s="37"/>
    </row>
    <row r="757" spans="1:29" s="29" customFormat="1" ht="15" customHeight="1" outlineLevel="2" x14ac:dyDescent="0.35">
      <c r="A757" s="37">
        <f t="shared" si="122"/>
        <v>739</v>
      </c>
      <c r="B757" s="37"/>
      <c r="C757" s="37"/>
      <c r="D757" s="37" t="s">
        <v>3462</v>
      </c>
      <c r="E757" s="215" t="s">
        <v>3430</v>
      </c>
      <c r="F757" s="215"/>
      <c r="G757" s="215"/>
      <c r="H757" s="37"/>
      <c r="I757" s="37"/>
      <c r="J757" s="37"/>
      <c r="K757" s="40"/>
      <c r="L757" s="40"/>
      <c r="M757" s="40"/>
      <c r="N757" s="40"/>
      <c r="O757" s="40"/>
      <c r="P757" s="42"/>
      <c r="Q757" s="42"/>
      <c r="R757" s="42"/>
      <c r="S757" s="42"/>
      <c r="T757" s="44"/>
      <c r="U757" s="44"/>
      <c r="V757" s="44"/>
      <c r="W757" s="44"/>
      <c r="X757" s="37" t="e">
        <f t="shared" ref="X757:X786" si="126">IF(ISBLANK(P757),IF(ISBLANK(Q757),IF(ISBLANK(R757),IF(ISBLANK(S757),"Error",S757),R757),Q757),P757)/6</f>
        <v>#VALUE!</v>
      </c>
      <c r="Y757" s="37" t="e">
        <f t="shared" si="123"/>
        <v>#VALUE!</v>
      </c>
      <c r="Z757" s="37"/>
      <c r="AA757" s="37">
        <f t="shared" ref="AA757:AA786" si="127">IF(ISBLANK(Z757),,WORKDAY(VLOOKUP(Z757,$A$2:$AB$876,26),0))</f>
        <v>0</v>
      </c>
      <c r="AB757" s="37" t="e">
        <f t="shared" si="125"/>
        <v>#VALUE!</v>
      </c>
      <c r="AC757" s="37"/>
    </row>
    <row r="758" spans="1:29" s="29" customFormat="1" ht="15" customHeight="1" outlineLevel="2" x14ac:dyDescent="0.35">
      <c r="A758" s="37">
        <f t="shared" si="122"/>
        <v>740</v>
      </c>
      <c r="B758" s="37"/>
      <c r="C758" s="37"/>
      <c r="D758" s="37" t="s">
        <v>3456</v>
      </c>
      <c r="E758" s="215" t="s">
        <v>3158</v>
      </c>
      <c r="F758" s="215"/>
      <c r="G758" s="215"/>
      <c r="H758" s="37"/>
      <c r="I758" s="37"/>
      <c r="J758" s="37"/>
      <c r="K758" s="40"/>
      <c r="L758" s="40"/>
      <c r="M758" s="40"/>
      <c r="N758" s="40"/>
      <c r="O758" s="40"/>
      <c r="P758" s="42"/>
      <c r="Q758" s="42"/>
      <c r="R758" s="42"/>
      <c r="S758" s="42"/>
      <c r="T758" s="44"/>
      <c r="U758" s="44"/>
      <c r="V758" s="44"/>
      <c r="W758" s="44"/>
      <c r="X758" s="37" t="e">
        <f t="shared" si="126"/>
        <v>#VALUE!</v>
      </c>
      <c r="Y758" s="37" t="e">
        <f t="shared" si="123"/>
        <v>#VALUE!</v>
      </c>
      <c r="Z758" s="37"/>
      <c r="AA758" s="37">
        <f t="shared" si="127"/>
        <v>0</v>
      </c>
      <c r="AB758" s="37" t="e">
        <f t="shared" si="125"/>
        <v>#VALUE!</v>
      </c>
      <c r="AC758" s="37"/>
    </row>
    <row r="759" spans="1:29" s="29" customFormat="1" ht="15" customHeight="1" outlineLevel="2" x14ac:dyDescent="0.35">
      <c r="A759" s="37">
        <f t="shared" si="122"/>
        <v>741</v>
      </c>
      <c r="B759" s="37"/>
      <c r="C759" s="37"/>
      <c r="D759" s="37" t="s">
        <v>3565</v>
      </c>
      <c r="E759" s="215" t="s">
        <v>3431</v>
      </c>
      <c r="F759" s="215"/>
      <c r="G759" s="215"/>
      <c r="H759" s="37"/>
      <c r="I759" s="37"/>
      <c r="J759" s="37"/>
      <c r="K759" s="40"/>
      <c r="L759" s="40"/>
      <c r="M759" s="40"/>
      <c r="N759" s="40"/>
      <c r="O759" s="40"/>
      <c r="P759" s="42"/>
      <c r="Q759" s="42"/>
      <c r="R759" s="42"/>
      <c r="S759" s="42"/>
      <c r="T759" s="44"/>
      <c r="U759" s="44"/>
      <c r="V759" s="44"/>
      <c r="W759" s="44"/>
      <c r="X759" s="37" t="e">
        <f t="shared" si="126"/>
        <v>#VALUE!</v>
      </c>
      <c r="Y759" s="37" t="e">
        <f t="shared" si="123"/>
        <v>#VALUE!</v>
      </c>
      <c r="Z759" s="37"/>
      <c r="AA759" s="37">
        <f t="shared" si="127"/>
        <v>0</v>
      </c>
      <c r="AB759" s="37" t="e">
        <f t="shared" si="125"/>
        <v>#REF!</v>
      </c>
      <c r="AC759" s="37"/>
    </row>
    <row r="760" spans="1:29" s="29" customFormat="1" ht="15" customHeight="1" outlineLevel="2" x14ac:dyDescent="0.35">
      <c r="A760" s="37">
        <f t="shared" si="122"/>
        <v>742</v>
      </c>
      <c r="B760" s="37"/>
      <c r="C760" s="37"/>
      <c r="D760" s="37" t="s">
        <v>3566</v>
      </c>
      <c r="E760" s="215" t="s">
        <v>3183</v>
      </c>
      <c r="F760" s="215"/>
      <c r="G760" s="215"/>
      <c r="H760" s="37"/>
      <c r="I760" s="37"/>
      <c r="J760" s="37"/>
      <c r="K760" s="40"/>
      <c r="L760" s="40"/>
      <c r="M760" s="40"/>
      <c r="N760" s="40"/>
      <c r="O760" s="40"/>
      <c r="P760" s="42"/>
      <c r="Q760" s="42"/>
      <c r="R760" s="42"/>
      <c r="S760" s="42"/>
      <c r="T760" s="44"/>
      <c r="U760" s="44"/>
      <c r="V760" s="44"/>
      <c r="W760" s="44"/>
      <c r="X760" s="37" t="e">
        <f t="shared" si="126"/>
        <v>#VALUE!</v>
      </c>
      <c r="Y760" s="37" t="e">
        <f t="shared" si="123"/>
        <v>#VALUE!</v>
      </c>
      <c r="Z760" s="37"/>
      <c r="AA760" s="37">
        <f t="shared" si="127"/>
        <v>0</v>
      </c>
      <c r="AB760" s="37" t="e">
        <f t="shared" si="125"/>
        <v>#REF!</v>
      </c>
      <c r="AC760" s="37"/>
    </row>
    <row r="761" spans="1:29" s="29" customFormat="1" ht="15" customHeight="1" outlineLevel="2" x14ac:dyDescent="0.35">
      <c r="A761" s="37">
        <f t="shared" si="122"/>
        <v>743</v>
      </c>
      <c r="B761" s="37"/>
      <c r="C761" s="37"/>
      <c r="D761" s="37" t="s">
        <v>3689</v>
      </c>
      <c r="E761" s="215" t="s">
        <v>3432</v>
      </c>
      <c r="F761" s="215"/>
      <c r="G761" s="215"/>
      <c r="H761" s="37"/>
      <c r="I761" s="37"/>
      <c r="J761" s="37"/>
      <c r="K761" s="40"/>
      <c r="L761" s="40"/>
      <c r="M761" s="40"/>
      <c r="N761" s="40"/>
      <c r="O761" s="40"/>
      <c r="P761" s="42"/>
      <c r="Q761" s="42"/>
      <c r="R761" s="42"/>
      <c r="S761" s="42"/>
      <c r="T761" s="44"/>
      <c r="U761" s="44"/>
      <c r="V761" s="44"/>
      <c r="W761" s="44"/>
      <c r="X761" s="37" t="e">
        <f t="shared" si="126"/>
        <v>#VALUE!</v>
      </c>
      <c r="Y761" s="37" t="e">
        <f t="shared" si="123"/>
        <v>#VALUE!</v>
      </c>
      <c r="Z761" s="37"/>
      <c r="AA761" s="37">
        <f t="shared" si="127"/>
        <v>0</v>
      </c>
      <c r="AB761" s="37" t="e">
        <f t="shared" si="125"/>
        <v>#REF!</v>
      </c>
      <c r="AC761" s="37"/>
    </row>
    <row r="762" spans="1:29" s="29" customFormat="1" ht="15" customHeight="1" outlineLevel="2" x14ac:dyDescent="0.35">
      <c r="A762" s="37">
        <f t="shared" si="122"/>
        <v>744</v>
      </c>
      <c r="B762" s="37"/>
      <c r="C762" s="37"/>
      <c r="D762" s="37" t="s">
        <v>3690</v>
      </c>
      <c r="E762" s="215" t="s">
        <v>3433</v>
      </c>
      <c r="F762" s="215"/>
      <c r="G762" s="215"/>
      <c r="H762" s="37"/>
      <c r="I762" s="37"/>
      <c r="J762" s="37"/>
      <c r="K762" s="40"/>
      <c r="L762" s="40"/>
      <c r="M762" s="40"/>
      <c r="N762" s="40"/>
      <c r="O762" s="40"/>
      <c r="P762" s="42"/>
      <c r="Q762" s="42"/>
      <c r="R762" s="42"/>
      <c r="S762" s="42"/>
      <c r="T762" s="44"/>
      <c r="U762" s="44"/>
      <c r="V762" s="44"/>
      <c r="W762" s="44"/>
      <c r="X762" s="37" t="e">
        <f t="shared" si="126"/>
        <v>#VALUE!</v>
      </c>
      <c r="Y762" s="37" t="e">
        <f t="shared" si="123"/>
        <v>#VALUE!</v>
      </c>
      <c r="Z762" s="37"/>
      <c r="AA762" s="37">
        <f t="shared" si="127"/>
        <v>0</v>
      </c>
      <c r="AB762" s="37" t="e">
        <f t="shared" si="125"/>
        <v>#REF!</v>
      </c>
      <c r="AC762" s="37"/>
    </row>
    <row r="763" spans="1:29" s="29" customFormat="1" ht="15" customHeight="1" outlineLevel="2" x14ac:dyDescent="0.35">
      <c r="A763" s="37">
        <f t="shared" si="122"/>
        <v>745</v>
      </c>
      <c r="B763" s="37"/>
      <c r="C763" s="37"/>
      <c r="D763" s="37" t="s">
        <v>3691</v>
      </c>
      <c r="E763" s="215" t="s">
        <v>3434</v>
      </c>
      <c r="F763" s="215"/>
      <c r="G763" s="215"/>
      <c r="H763" s="37"/>
      <c r="I763" s="37"/>
      <c r="J763" s="37"/>
      <c r="K763" s="40"/>
      <c r="L763" s="40"/>
      <c r="M763" s="40"/>
      <c r="N763" s="40"/>
      <c r="O763" s="40"/>
      <c r="P763" s="42"/>
      <c r="Q763" s="42"/>
      <c r="R763" s="42"/>
      <c r="S763" s="42"/>
      <c r="T763" s="44"/>
      <c r="U763" s="44"/>
      <c r="V763" s="44"/>
      <c r="W763" s="44"/>
      <c r="X763" s="37" t="e">
        <f t="shared" si="126"/>
        <v>#VALUE!</v>
      </c>
      <c r="Y763" s="37" t="e">
        <f t="shared" si="123"/>
        <v>#VALUE!</v>
      </c>
      <c r="Z763" s="37"/>
      <c r="AA763" s="37">
        <f t="shared" si="127"/>
        <v>0</v>
      </c>
      <c r="AB763" s="37">
        <f t="shared" si="125"/>
        <v>3</v>
      </c>
      <c r="AC763" s="37"/>
    </row>
    <row r="764" spans="1:29" s="29" customFormat="1" ht="15" customHeight="1" outlineLevel="2" x14ac:dyDescent="0.35">
      <c r="A764" s="37">
        <f t="shared" si="122"/>
        <v>746</v>
      </c>
      <c r="B764" s="37"/>
      <c r="C764" s="37"/>
      <c r="D764" s="37" t="s">
        <v>3692</v>
      </c>
      <c r="E764" s="215" t="s">
        <v>3435</v>
      </c>
      <c r="F764" s="215"/>
      <c r="G764" s="215"/>
      <c r="H764" s="37"/>
      <c r="I764" s="37"/>
      <c r="J764" s="37"/>
      <c r="K764" s="40"/>
      <c r="L764" s="40"/>
      <c r="M764" s="40"/>
      <c r="N764" s="40"/>
      <c r="O764" s="40"/>
      <c r="P764" s="42"/>
      <c r="Q764" s="42"/>
      <c r="R764" s="42"/>
      <c r="S764" s="42"/>
      <c r="T764" s="44"/>
      <c r="U764" s="44"/>
      <c r="V764" s="44"/>
      <c r="W764" s="44"/>
      <c r="X764" s="37" t="e">
        <f t="shared" si="126"/>
        <v>#VALUE!</v>
      </c>
      <c r="Y764" s="37" t="e">
        <f t="shared" si="123"/>
        <v>#VALUE!</v>
      </c>
      <c r="Z764" s="37"/>
      <c r="AA764" s="37">
        <f t="shared" si="127"/>
        <v>0</v>
      </c>
      <c r="AB764" s="37" t="e">
        <f t="shared" si="125"/>
        <v>#REF!</v>
      </c>
      <c r="AC764" s="37"/>
    </row>
    <row r="765" spans="1:29" s="29" customFormat="1" ht="15" customHeight="1" outlineLevel="2" x14ac:dyDescent="0.35">
      <c r="A765" s="37">
        <f t="shared" si="122"/>
        <v>747</v>
      </c>
      <c r="B765" s="37"/>
      <c r="C765" s="37"/>
      <c r="D765" s="37" t="s">
        <v>3693</v>
      </c>
      <c r="E765" s="215" t="s">
        <v>3436</v>
      </c>
      <c r="F765" s="215"/>
      <c r="G765" s="215"/>
      <c r="H765" s="37"/>
      <c r="I765" s="37"/>
      <c r="J765" s="37"/>
      <c r="K765" s="40"/>
      <c r="L765" s="40"/>
      <c r="M765" s="40"/>
      <c r="N765" s="40"/>
      <c r="O765" s="40"/>
      <c r="P765" s="42"/>
      <c r="Q765" s="42"/>
      <c r="R765" s="42"/>
      <c r="S765" s="42"/>
      <c r="T765" s="44"/>
      <c r="U765" s="44"/>
      <c r="V765" s="44"/>
      <c r="W765" s="44"/>
      <c r="X765" s="37" t="e">
        <f t="shared" si="126"/>
        <v>#VALUE!</v>
      </c>
      <c r="Y765" s="37" t="e">
        <f t="shared" si="123"/>
        <v>#VALUE!</v>
      </c>
      <c r="Z765" s="37"/>
      <c r="AA765" s="37">
        <f t="shared" si="127"/>
        <v>0</v>
      </c>
      <c r="AB765" s="37" t="e">
        <f t="shared" si="125"/>
        <v>#REF!</v>
      </c>
      <c r="AC765" s="37"/>
    </row>
    <row r="766" spans="1:29" s="29" customFormat="1" ht="15" customHeight="1" outlineLevel="1" x14ac:dyDescent="0.35">
      <c r="A766" s="37">
        <f t="shared" si="122"/>
        <v>748</v>
      </c>
      <c r="B766" s="37"/>
      <c r="C766" s="37" t="s">
        <v>1302</v>
      </c>
      <c r="D766" s="215" t="s">
        <v>3437</v>
      </c>
      <c r="E766" s="215"/>
      <c r="F766" s="215"/>
      <c r="G766" s="215"/>
      <c r="H766" s="37"/>
      <c r="I766" s="37"/>
      <c r="J766" s="37"/>
      <c r="K766" s="40"/>
      <c r="L766" s="40"/>
      <c r="M766" s="40"/>
      <c r="N766" s="40"/>
      <c r="O766" s="40"/>
      <c r="P766" s="42"/>
      <c r="Q766" s="42"/>
      <c r="R766" s="42"/>
      <c r="S766" s="42"/>
      <c r="T766" s="44"/>
      <c r="U766" s="44"/>
      <c r="V766" s="44"/>
      <c r="W766" s="44"/>
      <c r="X766" s="37" t="e">
        <f t="shared" si="126"/>
        <v>#VALUE!</v>
      </c>
      <c r="Y766" s="37" t="e">
        <f t="shared" si="123"/>
        <v>#VALUE!</v>
      </c>
      <c r="Z766" s="37"/>
      <c r="AA766" s="37">
        <f t="shared" si="127"/>
        <v>0</v>
      </c>
      <c r="AB766" s="37" t="e">
        <f t="shared" si="125"/>
        <v>#REF!</v>
      </c>
      <c r="AC766" s="37"/>
    </row>
    <row r="767" spans="1:29" s="29" customFormat="1" ht="15" customHeight="1" outlineLevel="1" x14ac:dyDescent="0.35">
      <c r="A767" s="37">
        <f t="shared" si="122"/>
        <v>749</v>
      </c>
      <c r="B767" s="37"/>
      <c r="C767" s="37" t="s">
        <v>1304</v>
      </c>
      <c r="D767" s="215" t="s">
        <v>3438</v>
      </c>
      <c r="E767" s="215"/>
      <c r="F767" s="215"/>
      <c r="G767" s="215"/>
      <c r="H767" s="37"/>
      <c r="I767" s="37"/>
      <c r="J767" s="37"/>
      <c r="K767" s="40"/>
      <c r="L767" s="40"/>
      <c r="M767" s="40"/>
      <c r="N767" s="40"/>
      <c r="O767" s="40"/>
      <c r="P767" s="42"/>
      <c r="Q767" s="42"/>
      <c r="R767" s="42"/>
      <c r="S767" s="42"/>
      <c r="T767" s="44"/>
      <c r="U767" s="44"/>
      <c r="V767" s="44"/>
      <c r="W767" s="44"/>
      <c r="X767" s="37" t="e">
        <f t="shared" si="126"/>
        <v>#VALUE!</v>
      </c>
      <c r="Y767" s="37" t="e">
        <f t="shared" si="123"/>
        <v>#VALUE!</v>
      </c>
      <c r="Z767" s="37"/>
      <c r="AA767" s="37">
        <f t="shared" si="127"/>
        <v>0</v>
      </c>
      <c r="AB767" s="37" t="e">
        <f t="shared" si="125"/>
        <v>#REF!</v>
      </c>
      <c r="AC767" s="37"/>
    </row>
    <row r="768" spans="1:29" s="29" customFormat="1" ht="15" customHeight="1" outlineLevel="1" x14ac:dyDescent="0.35">
      <c r="A768" s="37">
        <f t="shared" si="122"/>
        <v>750</v>
      </c>
      <c r="B768" s="37"/>
      <c r="C768" s="37" t="s">
        <v>1306</v>
      </c>
      <c r="D768" s="215" t="s">
        <v>3439</v>
      </c>
      <c r="E768" s="215"/>
      <c r="F768" s="215"/>
      <c r="G768" s="215"/>
      <c r="H768" s="37"/>
      <c r="I768" s="37"/>
      <c r="J768" s="37"/>
      <c r="K768" s="40"/>
      <c r="L768" s="40"/>
      <c r="M768" s="40"/>
      <c r="N768" s="40"/>
      <c r="O768" s="40"/>
      <c r="P768" s="42"/>
      <c r="Q768" s="42"/>
      <c r="R768" s="42"/>
      <c r="S768" s="42"/>
      <c r="T768" s="44"/>
      <c r="U768" s="44"/>
      <c r="V768" s="44"/>
      <c r="W768" s="44"/>
      <c r="X768" s="37" t="e">
        <f t="shared" si="126"/>
        <v>#VALUE!</v>
      </c>
      <c r="Y768" s="37" t="e">
        <f t="shared" si="123"/>
        <v>#VALUE!</v>
      </c>
      <c r="Z768" s="37"/>
      <c r="AA768" s="37">
        <f t="shared" si="127"/>
        <v>0</v>
      </c>
      <c r="AB768" s="37">
        <f t="shared" si="125"/>
        <v>0</v>
      </c>
      <c r="AC768" s="37"/>
    </row>
    <row r="769" spans="1:29" s="29" customFormat="1" ht="15" customHeight="1" outlineLevel="1" x14ac:dyDescent="0.35">
      <c r="A769" s="37">
        <f t="shared" si="122"/>
        <v>751</v>
      </c>
      <c r="B769" s="37"/>
      <c r="C769" s="37" t="s">
        <v>1308</v>
      </c>
      <c r="D769" s="215" t="s">
        <v>3440</v>
      </c>
      <c r="E769" s="215"/>
      <c r="F769" s="215"/>
      <c r="G769" s="215"/>
      <c r="H769" s="37"/>
      <c r="I769" s="37"/>
      <c r="J769" s="37"/>
      <c r="K769" s="40"/>
      <c r="L769" s="40"/>
      <c r="M769" s="40"/>
      <c r="N769" s="40"/>
      <c r="O769" s="40"/>
      <c r="P769" s="42"/>
      <c r="Q769" s="42"/>
      <c r="R769" s="42"/>
      <c r="S769" s="42"/>
      <c r="T769" s="44"/>
      <c r="U769" s="44"/>
      <c r="V769" s="44"/>
      <c r="W769" s="44"/>
      <c r="X769" s="37" t="e">
        <f t="shared" si="126"/>
        <v>#VALUE!</v>
      </c>
      <c r="Y769" s="37" t="e">
        <f t="shared" si="123"/>
        <v>#VALUE!</v>
      </c>
      <c r="Z769" s="37"/>
      <c r="AA769" s="37">
        <f t="shared" si="127"/>
        <v>0</v>
      </c>
      <c r="AB769" s="37" t="e">
        <f t="shared" si="125"/>
        <v>#REF!</v>
      </c>
      <c r="AC769" s="37"/>
    </row>
    <row r="770" spans="1:29" s="29" customFormat="1" ht="15" customHeight="1" outlineLevel="2" x14ac:dyDescent="0.35">
      <c r="A770" s="37">
        <f t="shared" si="122"/>
        <v>752</v>
      </c>
      <c r="B770" s="37"/>
      <c r="C770" s="37"/>
      <c r="D770" s="37" t="s">
        <v>3571</v>
      </c>
      <c r="E770" s="215" t="s">
        <v>3441</v>
      </c>
      <c r="F770" s="215"/>
      <c r="G770" s="215"/>
      <c r="H770" s="37"/>
      <c r="I770" s="37" t="s">
        <v>1145</v>
      </c>
      <c r="J770" s="37"/>
      <c r="K770" s="40"/>
      <c r="L770" s="40"/>
      <c r="M770" s="40"/>
      <c r="N770" s="40"/>
      <c r="O770" s="40"/>
      <c r="P770" s="42"/>
      <c r="Q770" s="42"/>
      <c r="R770" s="42"/>
      <c r="S770" s="42"/>
      <c r="T770" s="44"/>
      <c r="U770" s="44"/>
      <c r="V770" s="44"/>
      <c r="W770" s="44"/>
      <c r="X770" s="37" t="e">
        <f t="shared" si="126"/>
        <v>#VALUE!</v>
      </c>
      <c r="Y770" s="37" t="e">
        <f t="shared" si="123"/>
        <v>#VALUE!</v>
      </c>
      <c r="Z770" s="37"/>
      <c r="AA770" s="37">
        <f t="shared" si="127"/>
        <v>0</v>
      </c>
      <c r="AB770" s="37" t="e">
        <f t="shared" si="125"/>
        <v>#REF!</v>
      </c>
      <c r="AC770" s="37"/>
    </row>
    <row r="771" spans="1:29" s="29" customFormat="1" ht="15" customHeight="1" outlineLevel="2" x14ac:dyDescent="0.35">
      <c r="A771" s="37">
        <f t="shared" si="122"/>
        <v>753</v>
      </c>
      <c r="B771" s="37"/>
      <c r="C771" s="37"/>
      <c r="D771" s="37" t="s">
        <v>3694</v>
      </c>
      <c r="E771" s="215" t="s">
        <v>3370</v>
      </c>
      <c r="F771" s="215"/>
      <c r="G771" s="215"/>
      <c r="H771" s="37"/>
      <c r="I771" s="37" t="s">
        <v>1146</v>
      </c>
      <c r="J771" s="37"/>
      <c r="K771" s="40"/>
      <c r="L771" s="40"/>
      <c r="M771" s="40"/>
      <c r="N771" s="40"/>
      <c r="O771" s="40"/>
      <c r="P771" s="42"/>
      <c r="Q771" s="42"/>
      <c r="R771" s="42"/>
      <c r="S771" s="42"/>
      <c r="T771" s="44"/>
      <c r="U771" s="44"/>
      <c r="V771" s="44"/>
      <c r="W771" s="44"/>
      <c r="X771" s="37" t="e">
        <f t="shared" si="126"/>
        <v>#VALUE!</v>
      </c>
      <c r="Y771" s="37" t="e">
        <f t="shared" si="123"/>
        <v>#VALUE!</v>
      </c>
      <c r="Z771" s="37"/>
      <c r="AA771" s="37">
        <f t="shared" si="127"/>
        <v>0</v>
      </c>
      <c r="AB771" s="37" t="e">
        <f t="shared" si="125"/>
        <v>#REF!</v>
      </c>
      <c r="AC771" s="37"/>
    </row>
    <row r="772" spans="1:29" s="29" customFormat="1" ht="15" customHeight="1" outlineLevel="2" x14ac:dyDescent="0.35">
      <c r="A772" s="37">
        <f t="shared" si="122"/>
        <v>754</v>
      </c>
      <c r="B772" s="37"/>
      <c r="C772" s="37"/>
      <c r="D772" s="37" t="s">
        <v>3695</v>
      </c>
      <c r="E772" s="215" t="s">
        <v>3371</v>
      </c>
      <c r="F772" s="215"/>
      <c r="G772" s="215"/>
      <c r="H772" s="37"/>
      <c r="I772" s="37" t="s">
        <v>1146</v>
      </c>
      <c r="J772" s="37"/>
      <c r="K772" s="40"/>
      <c r="L772" s="40"/>
      <c r="M772" s="40"/>
      <c r="N772" s="40"/>
      <c r="O772" s="40"/>
      <c r="P772" s="42"/>
      <c r="Q772" s="42"/>
      <c r="R772" s="42"/>
      <c r="S772" s="42"/>
      <c r="T772" s="44"/>
      <c r="U772" s="44"/>
      <c r="V772" s="44"/>
      <c r="W772" s="44"/>
      <c r="X772" s="37" t="e">
        <f t="shared" si="126"/>
        <v>#VALUE!</v>
      </c>
      <c r="Y772" s="37" t="e">
        <f t="shared" si="123"/>
        <v>#VALUE!</v>
      </c>
      <c r="Z772" s="37"/>
      <c r="AA772" s="37">
        <f t="shared" si="127"/>
        <v>0</v>
      </c>
      <c r="AB772" s="37" t="e">
        <f t="shared" si="125"/>
        <v>#REF!</v>
      </c>
      <c r="AC772" s="37"/>
    </row>
    <row r="773" spans="1:29" s="29" customFormat="1" ht="15" customHeight="1" outlineLevel="2" x14ac:dyDescent="0.35">
      <c r="A773" s="37">
        <f t="shared" si="122"/>
        <v>755</v>
      </c>
      <c r="B773" s="37"/>
      <c r="C773" s="37"/>
      <c r="D773" s="37" t="s">
        <v>3696</v>
      </c>
      <c r="E773" s="215" t="s">
        <v>3372</v>
      </c>
      <c r="F773" s="215"/>
      <c r="G773" s="215"/>
      <c r="H773" s="37"/>
      <c r="I773" s="37" t="s">
        <v>1147</v>
      </c>
      <c r="J773" s="37"/>
      <c r="K773" s="40"/>
      <c r="L773" s="40"/>
      <c r="M773" s="40"/>
      <c r="N773" s="40"/>
      <c r="O773" s="40"/>
      <c r="P773" s="42"/>
      <c r="Q773" s="42"/>
      <c r="R773" s="42"/>
      <c r="S773" s="42"/>
      <c r="T773" s="44"/>
      <c r="U773" s="44"/>
      <c r="V773" s="44"/>
      <c r="W773" s="44"/>
      <c r="X773" s="37" t="e">
        <f t="shared" si="126"/>
        <v>#VALUE!</v>
      </c>
      <c r="Y773" s="37" t="e">
        <f t="shared" si="123"/>
        <v>#VALUE!</v>
      </c>
      <c r="Z773" s="37"/>
      <c r="AA773" s="37">
        <f t="shared" si="127"/>
        <v>0</v>
      </c>
      <c r="AB773" s="37" t="e">
        <f t="shared" si="125"/>
        <v>#REF!</v>
      </c>
      <c r="AC773" s="37"/>
    </row>
    <row r="774" spans="1:29" s="29" customFormat="1" ht="15" customHeight="1" outlineLevel="2" x14ac:dyDescent="0.35">
      <c r="A774" s="37">
        <f t="shared" si="122"/>
        <v>756</v>
      </c>
      <c r="B774" s="37"/>
      <c r="C774" s="37"/>
      <c r="D774" s="37" t="s">
        <v>3697</v>
      </c>
      <c r="E774" s="215" t="s">
        <v>3442</v>
      </c>
      <c r="F774" s="215"/>
      <c r="G774" s="215"/>
      <c r="H774" s="37"/>
      <c r="I774" s="37" t="s">
        <v>1148</v>
      </c>
      <c r="J774" s="37"/>
      <c r="K774" s="40"/>
      <c r="L774" s="40"/>
      <c r="M774" s="40"/>
      <c r="N774" s="40"/>
      <c r="O774" s="40"/>
      <c r="P774" s="42"/>
      <c r="Q774" s="42"/>
      <c r="R774" s="42"/>
      <c r="S774" s="42"/>
      <c r="T774" s="44"/>
      <c r="U774" s="44"/>
      <c r="V774" s="44"/>
      <c r="W774" s="44"/>
      <c r="X774" s="37" t="e">
        <f t="shared" si="126"/>
        <v>#VALUE!</v>
      </c>
      <c r="Y774" s="37" t="e">
        <f t="shared" si="123"/>
        <v>#VALUE!</v>
      </c>
      <c r="Z774" s="37"/>
      <c r="AA774" s="37">
        <f t="shared" si="127"/>
        <v>0</v>
      </c>
      <c r="AB774" s="37" t="e">
        <f>#REF!</f>
        <v>#REF!</v>
      </c>
      <c r="AC774" s="37"/>
    </row>
    <row r="775" spans="1:29" s="29" customFormat="1" ht="15" customHeight="1" outlineLevel="2" x14ac:dyDescent="0.35">
      <c r="A775" s="37">
        <f t="shared" si="122"/>
        <v>757</v>
      </c>
      <c r="B775" s="37"/>
      <c r="C775" s="37"/>
      <c r="D775" s="37" t="s">
        <v>3698</v>
      </c>
      <c r="E775" s="215" t="s">
        <v>3373</v>
      </c>
      <c r="F775" s="215"/>
      <c r="G775" s="215"/>
      <c r="H775" s="37"/>
      <c r="I775" s="37" t="s">
        <v>1149</v>
      </c>
      <c r="J775" s="37"/>
      <c r="K775" s="40"/>
      <c r="L775" s="40"/>
      <c r="M775" s="40"/>
      <c r="N775" s="40"/>
      <c r="O775" s="40"/>
      <c r="P775" s="42"/>
      <c r="Q775" s="42"/>
      <c r="R775" s="42"/>
      <c r="S775" s="42"/>
      <c r="T775" s="44"/>
      <c r="U775" s="44"/>
      <c r="V775" s="44"/>
      <c r="W775" s="44"/>
      <c r="X775" s="37" t="e">
        <f t="shared" si="126"/>
        <v>#VALUE!</v>
      </c>
      <c r="Y775" s="37" t="e">
        <f t="shared" si="123"/>
        <v>#VALUE!</v>
      </c>
      <c r="Z775" s="37"/>
      <c r="AA775" s="37">
        <f t="shared" si="127"/>
        <v>0</v>
      </c>
      <c r="AB775" s="37" t="e">
        <f>#REF!</f>
        <v>#REF!</v>
      </c>
      <c r="AC775" s="37"/>
    </row>
    <row r="776" spans="1:29" s="29" customFormat="1" ht="15" customHeight="1" outlineLevel="2" x14ac:dyDescent="0.35">
      <c r="A776" s="37">
        <f t="shared" si="122"/>
        <v>758</v>
      </c>
      <c r="B776" s="37"/>
      <c r="C776" s="37"/>
      <c r="D776" s="37" t="s">
        <v>3699</v>
      </c>
      <c r="E776" s="215" t="s">
        <v>3374</v>
      </c>
      <c r="F776" s="215"/>
      <c r="G776" s="215"/>
      <c r="H776" s="37"/>
      <c r="I776" s="37" t="s">
        <v>1149</v>
      </c>
      <c r="J776" s="37"/>
      <c r="K776" s="40"/>
      <c r="L776" s="40"/>
      <c r="M776" s="40"/>
      <c r="N776" s="40"/>
      <c r="O776" s="40"/>
      <c r="P776" s="42"/>
      <c r="Q776" s="42"/>
      <c r="R776" s="42"/>
      <c r="S776" s="42"/>
      <c r="T776" s="44"/>
      <c r="U776" s="44"/>
      <c r="V776" s="44"/>
      <c r="W776" s="44"/>
      <c r="X776" s="37" t="e">
        <f t="shared" si="126"/>
        <v>#VALUE!</v>
      </c>
      <c r="Y776" s="37" t="e">
        <f t="shared" si="123"/>
        <v>#VALUE!</v>
      </c>
      <c r="Z776" s="37"/>
      <c r="AA776" s="37">
        <f t="shared" si="127"/>
        <v>0</v>
      </c>
      <c r="AB776" s="37" t="e">
        <f>#REF!</f>
        <v>#REF!</v>
      </c>
      <c r="AC776" s="37"/>
    </row>
    <row r="777" spans="1:29" s="29" customFormat="1" ht="15" customHeight="1" outlineLevel="2" x14ac:dyDescent="0.35">
      <c r="A777" s="37">
        <f t="shared" si="122"/>
        <v>759</v>
      </c>
      <c r="B777" s="37"/>
      <c r="C777" s="37"/>
      <c r="D777" s="37" t="s">
        <v>3700</v>
      </c>
      <c r="E777" s="215" t="s">
        <v>3443</v>
      </c>
      <c r="F777" s="215"/>
      <c r="G777" s="215"/>
      <c r="H777" s="37"/>
      <c r="I777" s="37" t="s">
        <v>1150</v>
      </c>
      <c r="J777" s="37"/>
      <c r="K777" s="40"/>
      <c r="L777" s="40"/>
      <c r="M777" s="40"/>
      <c r="N777" s="40"/>
      <c r="O777" s="40"/>
      <c r="P777" s="42"/>
      <c r="Q777" s="42"/>
      <c r="R777" s="42"/>
      <c r="S777" s="42"/>
      <c r="T777" s="44"/>
      <c r="U777" s="44"/>
      <c r="V777" s="44"/>
      <c r="W777" s="44"/>
      <c r="X777" s="37" t="e">
        <f t="shared" si="126"/>
        <v>#VALUE!</v>
      </c>
      <c r="Y777" s="37" t="e">
        <f t="shared" si="123"/>
        <v>#VALUE!</v>
      </c>
      <c r="Z777" s="37"/>
      <c r="AA777" s="37">
        <f t="shared" si="127"/>
        <v>0</v>
      </c>
      <c r="AB777" s="37" t="e">
        <f>#REF!</f>
        <v>#REF!</v>
      </c>
      <c r="AC777" s="37"/>
    </row>
    <row r="778" spans="1:29" s="29" customFormat="1" ht="15" customHeight="1" outlineLevel="2" x14ac:dyDescent="0.35">
      <c r="A778" s="37">
        <f t="shared" si="122"/>
        <v>760</v>
      </c>
      <c r="B778" s="37"/>
      <c r="C778" s="37"/>
      <c r="D778" s="37" t="s">
        <v>3701</v>
      </c>
      <c r="E778" s="215" t="s">
        <v>3444</v>
      </c>
      <c r="F778" s="215"/>
      <c r="G778" s="215"/>
      <c r="H778" s="37"/>
      <c r="I778" s="37" t="s">
        <v>1151</v>
      </c>
      <c r="J778" s="37"/>
      <c r="K778" s="40"/>
      <c r="L778" s="40"/>
      <c r="M778" s="40"/>
      <c r="N778" s="40"/>
      <c r="O778" s="40"/>
      <c r="P778" s="42"/>
      <c r="Q778" s="42"/>
      <c r="R778" s="42"/>
      <c r="S778" s="42"/>
      <c r="T778" s="44"/>
      <c r="U778" s="44"/>
      <c r="V778" s="44"/>
      <c r="W778" s="44"/>
      <c r="X778" s="37" t="e">
        <f t="shared" si="126"/>
        <v>#VALUE!</v>
      </c>
      <c r="Y778" s="37" t="e">
        <f t="shared" si="123"/>
        <v>#VALUE!</v>
      </c>
      <c r="Z778" s="37"/>
      <c r="AA778" s="37">
        <f t="shared" si="127"/>
        <v>0</v>
      </c>
      <c r="AB778" s="37" t="e">
        <f>#REF!</f>
        <v>#REF!</v>
      </c>
      <c r="AC778" s="37"/>
    </row>
    <row r="779" spans="1:29" s="29" customFormat="1" ht="15" customHeight="1" outlineLevel="2" x14ac:dyDescent="0.35">
      <c r="A779" s="37">
        <f t="shared" si="122"/>
        <v>761</v>
      </c>
      <c r="B779" s="37"/>
      <c r="C779" s="37"/>
      <c r="D779" s="37" t="s">
        <v>3702</v>
      </c>
      <c r="E779" s="215" t="s">
        <v>3376</v>
      </c>
      <c r="F779" s="215"/>
      <c r="G779" s="215"/>
      <c r="H779" s="37"/>
      <c r="I779" s="37" t="s">
        <v>1152</v>
      </c>
      <c r="J779" s="37"/>
      <c r="K779" s="40"/>
      <c r="L779" s="40"/>
      <c r="M779" s="40"/>
      <c r="N779" s="40"/>
      <c r="O779" s="40"/>
      <c r="P779" s="42"/>
      <c r="Q779" s="42"/>
      <c r="R779" s="42"/>
      <c r="S779" s="42"/>
      <c r="T779" s="44"/>
      <c r="U779" s="44"/>
      <c r="V779" s="44"/>
      <c r="W779" s="44"/>
      <c r="X779" s="37" t="e">
        <f t="shared" si="126"/>
        <v>#VALUE!</v>
      </c>
      <c r="Y779" s="37" t="e">
        <f t="shared" si="123"/>
        <v>#VALUE!</v>
      </c>
      <c r="Z779" s="37"/>
      <c r="AA779" s="37">
        <f t="shared" si="127"/>
        <v>0</v>
      </c>
      <c r="AB779" s="37" t="e">
        <f>#REF!</f>
        <v>#REF!</v>
      </c>
      <c r="AC779" s="37"/>
    </row>
    <row r="780" spans="1:29" s="29" customFormat="1" ht="15" customHeight="1" outlineLevel="2" x14ac:dyDescent="0.35">
      <c r="A780" s="37">
        <f t="shared" si="122"/>
        <v>762</v>
      </c>
      <c r="B780" s="37"/>
      <c r="C780" s="37"/>
      <c r="D780" s="37" t="s">
        <v>3703</v>
      </c>
      <c r="E780" s="215" t="s">
        <v>3377</v>
      </c>
      <c r="F780" s="215"/>
      <c r="G780" s="215"/>
      <c r="H780" s="37"/>
      <c r="I780" s="37" t="s">
        <v>1153</v>
      </c>
      <c r="J780" s="37"/>
      <c r="K780" s="40"/>
      <c r="L780" s="40"/>
      <c r="M780" s="40"/>
      <c r="N780" s="40"/>
      <c r="O780" s="40"/>
      <c r="P780" s="42"/>
      <c r="Q780" s="42"/>
      <c r="R780" s="42"/>
      <c r="S780" s="42"/>
      <c r="T780" s="44"/>
      <c r="U780" s="44"/>
      <c r="V780" s="44"/>
      <c r="W780" s="44"/>
      <c r="X780" s="37" t="e">
        <f t="shared" si="126"/>
        <v>#VALUE!</v>
      </c>
      <c r="Y780" s="37" t="e">
        <f t="shared" si="123"/>
        <v>#VALUE!</v>
      </c>
      <c r="Z780" s="37"/>
      <c r="AA780" s="37">
        <f t="shared" si="127"/>
        <v>0</v>
      </c>
      <c r="AB780" s="37" t="e">
        <f>#REF!</f>
        <v>#REF!</v>
      </c>
      <c r="AC780" s="37"/>
    </row>
    <row r="781" spans="1:29" s="29" customFormat="1" ht="15" customHeight="1" outlineLevel="1" x14ac:dyDescent="0.35">
      <c r="A781" s="37">
        <f t="shared" si="122"/>
        <v>763</v>
      </c>
      <c r="B781" s="37"/>
      <c r="C781" s="37" t="s">
        <v>1310</v>
      </c>
      <c r="D781" s="215" t="s">
        <v>3445</v>
      </c>
      <c r="E781" s="215"/>
      <c r="F781" s="215"/>
      <c r="G781" s="215"/>
      <c r="H781" s="37"/>
      <c r="I781" s="37" t="s">
        <v>1207</v>
      </c>
      <c r="J781" s="37"/>
      <c r="K781" s="40"/>
      <c r="L781" s="40"/>
      <c r="M781" s="40"/>
      <c r="N781" s="40"/>
      <c r="O781" s="40"/>
      <c r="P781" s="42"/>
      <c r="Q781" s="42"/>
      <c r="R781" s="42"/>
      <c r="S781" s="42"/>
      <c r="T781" s="44"/>
      <c r="U781" s="44"/>
      <c r="V781" s="44"/>
      <c r="W781" s="44"/>
      <c r="X781" s="37" t="e">
        <f t="shared" si="126"/>
        <v>#VALUE!</v>
      </c>
      <c r="Y781" s="37" t="e">
        <f t="shared" si="123"/>
        <v>#VALUE!</v>
      </c>
      <c r="Z781" s="37"/>
      <c r="AA781" s="37">
        <f t="shared" si="127"/>
        <v>0</v>
      </c>
      <c r="AB781" s="37" t="e">
        <f>#REF!</f>
        <v>#REF!</v>
      </c>
      <c r="AC781" s="37"/>
    </row>
    <row r="782" spans="1:29" s="29" customFormat="1" ht="15" customHeight="1" outlineLevel="2" x14ac:dyDescent="0.35">
      <c r="A782" s="37">
        <f t="shared" si="122"/>
        <v>764</v>
      </c>
      <c r="B782" s="37"/>
      <c r="C782" s="37"/>
      <c r="D782" s="37" t="s">
        <v>3704</v>
      </c>
      <c r="E782" s="215" t="s">
        <v>3573</v>
      </c>
      <c r="F782" s="215"/>
      <c r="G782" s="215"/>
      <c r="H782" s="37"/>
      <c r="I782" s="37"/>
      <c r="J782" s="37"/>
      <c r="K782" s="40"/>
      <c r="L782" s="40"/>
      <c r="M782" s="40"/>
      <c r="N782" s="40"/>
      <c r="O782" s="40"/>
      <c r="P782" s="42"/>
      <c r="Q782" s="42"/>
      <c r="R782" s="42"/>
      <c r="S782" s="42"/>
      <c r="T782" s="44"/>
      <c r="U782" s="44"/>
      <c r="V782" s="44"/>
      <c r="W782" s="44"/>
      <c r="X782" s="37" t="e">
        <f t="shared" si="126"/>
        <v>#VALUE!</v>
      </c>
      <c r="Y782" s="37" t="e">
        <f t="shared" si="123"/>
        <v>#VALUE!</v>
      </c>
      <c r="Z782" s="37"/>
      <c r="AA782" s="37">
        <f t="shared" si="127"/>
        <v>0</v>
      </c>
      <c r="AB782" s="37" t="e">
        <f>#REF!</f>
        <v>#REF!</v>
      </c>
      <c r="AC782" s="37"/>
    </row>
    <row r="783" spans="1:29" s="29" customFormat="1" ht="15" customHeight="1" outlineLevel="2" x14ac:dyDescent="0.35">
      <c r="A783" s="37">
        <f t="shared" si="122"/>
        <v>765</v>
      </c>
      <c r="B783" s="37"/>
      <c r="C783" s="37"/>
      <c r="D783" s="37" t="s">
        <v>3705</v>
      </c>
      <c r="E783" s="215" t="s">
        <v>3188</v>
      </c>
      <c r="F783" s="215"/>
      <c r="G783" s="215"/>
      <c r="H783" s="37"/>
      <c r="I783" s="37"/>
      <c r="J783" s="37"/>
      <c r="K783" s="40"/>
      <c r="L783" s="40"/>
      <c r="M783" s="40"/>
      <c r="N783" s="40"/>
      <c r="O783" s="40"/>
      <c r="P783" s="42"/>
      <c r="Q783" s="42"/>
      <c r="R783" s="42"/>
      <c r="S783" s="42"/>
      <c r="T783" s="44"/>
      <c r="U783" s="44"/>
      <c r="V783" s="44"/>
      <c r="W783" s="44"/>
      <c r="X783" s="37" t="e">
        <f t="shared" si="126"/>
        <v>#VALUE!</v>
      </c>
      <c r="Y783" s="37" t="e">
        <f t="shared" si="123"/>
        <v>#VALUE!</v>
      </c>
      <c r="Z783" s="37"/>
      <c r="AA783" s="37">
        <f t="shared" si="127"/>
        <v>0</v>
      </c>
      <c r="AB783" s="37" t="e">
        <f>#REF!</f>
        <v>#REF!</v>
      </c>
      <c r="AC783" s="37"/>
    </row>
    <row r="784" spans="1:29" s="29" customFormat="1" ht="15" customHeight="1" outlineLevel="2" x14ac:dyDescent="0.35">
      <c r="A784" s="37">
        <f t="shared" si="122"/>
        <v>766</v>
      </c>
      <c r="B784" s="37"/>
      <c r="C784" s="37"/>
      <c r="D784" s="37" t="s">
        <v>3706</v>
      </c>
      <c r="E784" s="215" t="s">
        <v>3189</v>
      </c>
      <c r="F784" s="215"/>
      <c r="G784" s="215"/>
      <c r="H784" s="37"/>
      <c r="I784" s="37"/>
      <c r="J784" s="37"/>
      <c r="K784" s="40"/>
      <c r="L784" s="40"/>
      <c r="M784" s="40"/>
      <c r="N784" s="40"/>
      <c r="O784" s="40"/>
      <c r="P784" s="42"/>
      <c r="Q784" s="42"/>
      <c r="R784" s="42"/>
      <c r="S784" s="42"/>
      <c r="T784" s="44"/>
      <c r="U784" s="44"/>
      <c r="V784" s="44"/>
      <c r="W784" s="44"/>
      <c r="X784" s="37" t="e">
        <f t="shared" si="126"/>
        <v>#VALUE!</v>
      </c>
      <c r="Y784" s="37" t="e">
        <f t="shared" si="123"/>
        <v>#VALUE!</v>
      </c>
      <c r="Z784" s="37"/>
      <c r="AA784" s="37">
        <f t="shared" si="127"/>
        <v>0</v>
      </c>
      <c r="AB784" s="37" t="e">
        <f>#REF!</f>
        <v>#REF!</v>
      </c>
      <c r="AC784" s="37"/>
    </row>
    <row r="785" spans="1:29" s="29" customFormat="1" ht="15" customHeight="1" outlineLevel="2" x14ac:dyDescent="0.35">
      <c r="A785" s="37">
        <f t="shared" si="122"/>
        <v>767</v>
      </c>
      <c r="B785" s="37"/>
      <c r="C785" s="37"/>
      <c r="D785" s="37" t="s">
        <v>3707</v>
      </c>
      <c r="E785" s="215" t="s">
        <v>3190</v>
      </c>
      <c r="F785" s="215"/>
      <c r="G785" s="215"/>
      <c r="H785" s="37"/>
      <c r="I785" s="37"/>
      <c r="J785" s="37"/>
      <c r="K785" s="40"/>
      <c r="L785" s="40"/>
      <c r="M785" s="40"/>
      <c r="N785" s="40"/>
      <c r="O785" s="40"/>
      <c r="P785" s="42"/>
      <c r="Q785" s="42"/>
      <c r="R785" s="42"/>
      <c r="S785" s="42"/>
      <c r="T785" s="44"/>
      <c r="U785" s="44"/>
      <c r="V785" s="44"/>
      <c r="W785" s="44"/>
      <c r="X785" s="37" t="e">
        <f t="shared" si="126"/>
        <v>#VALUE!</v>
      </c>
      <c r="Y785" s="37" t="e">
        <f t="shared" si="123"/>
        <v>#VALUE!</v>
      </c>
      <c r="Z785" s="37"/>
      <c r="AA785" s="37">
        <f t="shared" si="127"/>
        <v>0</v>
      </c>
      <c r="AB785" s="37" t="e">
        <f>AB725</f>
        <v>#REF!</v>
      </c>
      <c r="AC785" s="37"/>
    </row>
    <row r="786" spans="1:29" s="29" customFormat="1" ht="15" customHeight="1" outlineLevel="1" x14ac:dyDescent="0.35">
      <c r="A786" s="37">
        <f t="shared" si="122"/>
        <v>768</v>
      </c>
      <c r="B786" s="37"/>
      <c r="C786" s="37" t="s">
        <v>1310</v>
      </c>
      <c r="D786" s="215" t="s">
        <v>3446</v>
      </c>
      <c r="E786" s="215"/>
      <c r="F786" s="215"/>
      <c r="G786" s="215"/>
      <c r="H786" s="37"/>
      <c r="I786" s="37"/>
      <c r="J786" s="37"/>
      <c r="K786" s="40"/>
      <c r="L786" s="40"/>
      <c r="M786" s="40"/>
      <c r="N786" s="40"/>
      <c r="O786" s="40"/>
      <c r="P786" s="42"/>
      <c r="Q786" s="42"/>
      <c r="R786" s="42"/>
      <c r="S786" s="42"/>
      <c r="T786" s="44"/>
      <c r="U786" s="44"/>
      <c r="V786" s="44"/>
      <c r="W786" s="44"/>
      <c r="X786" s="37" t="e">
        <f t="shared" si="126"/>
        <v>#VALUE!</v>
      </c>
      <c r="Y786" s="37" t="e">
        <f t="shared" si="123"/>
        <v>#VALUE!</v>
      </c>
      <c r="Z786" s="37"/>
      <c r="AA786" s="37">
        <f t="shared" si="127"/>
        <v>0</v>
      </c>
      <c r="AB786" s="37" t="e">
        <f>AB726</f>
        <v>#REF!</v>
      </c>
      <c r="AC786" s="37"/>
    </row>
    <row r="787" spans="1:29" s="29" customFormat="1" ht="15" customHeight="1" x14ac:dyDescent="0.35">
      <c r="A787" s="37"/>
      <c r="B787" s="37"/>
      <c r="C787" s="37"/>
      <c r="D787" s="37"/>
      <c r="E787" s="37"/>
      <c r="F787" s="37"/>
      <c r="G787" s="37"/>
      <c r="H787" s="37"/>
      <c r="I787" s="37"/>
      <c r="J787" s="37"/>
      <c r="K787" s="40"/>
      <c r="L787" s="40"/>
      <c r="M787" s="40"/>
      <c r="N787" s="40"/>
      <c r="O787" s="40"/>
      <c r="P787" s="42"/>
      <c r="Q787" s="42"/>
      <c r="R787" s="42"/>
      <c r="S787" s="42"/>
      <c r="T787" s="44"/>
      <c r="U787" s="44"/>
      <c r="V787" s="44"/>
      <c r="W787" s="44"/>
      <c r="X787" s="37"/>
      <c r="Y787" s="37"/>
      <c r="Z787" s="37"/>
      <c r="AA787" s="37"/>
      <c r="AB787" s="37"/>
      <c r="AC787" s="37"/>
    </row>
    <row r="788" spans="1:29" ht="15" customHeight="1" x14ac:dyDescent="0.35">
      <c r="A788" s="33"/>
      <c r="B788" s="33"/>
      <c r="C788" s="33"/>
      <c r="D788" s="33"/>
      <c r="E788" s="33"/>
      <c r="F788" s="33"/>
      <c r="G788" s="33"/>
      <c r="H788" s="33"/>
      <c r="I788" s="33"/>
      <c r="J788" s="33"/>
      <c r="K788" s="40"/>
      <c r="L788" s="40"/>
      <c r="M788" s="40"/>
      <c r="N788" s="40"/>
      <c r="O788" s="40"/>
      <c r="P788" s="42"/>
      <c r="Q788" s="42"/>
      <c r="R788" s="42"/>
      <c r="S788" s="42"/>
      <c r="T788" s="44"/>
      <c r="U788" s="44"/>
      <c r="V788" s="44"/>
      <c r="W788" s="44"/>
      <c r="X788" s="33"/>
      <c r="Y788" s="33"/>
      <c r="Z788" s="33"/>
      <c r="AA788" s="33"/>
      <c r="AB788" s="33"/>
      <c r="AC788" s="33"/>
    </row>
    <row r="789" spans="1:29" s="30" customFormat="1" ht="15" customHeight="1" x14ac:dyDescent="0.35">
      <c r="A789" s="25">
        <f>A786+1</f>
        <v>769</v>
      </c>
      <c r="B789" s="25">
        <v>1.6</v>
      </c>
      <c r="C789" s="211" t="s">
        <v>4301</v>
      </c>
      <c r="D789" s="211"/>
      <c r="E789" s="211"/>
      <c r="F789" s="211"/>
      <c r="G789" s="211"/>
      <c r="H789" s="25"/>
      <c r="I789" s="25"/>
      <c r="J789" s="25"/>
      <c r="K789" s="46">
        <f>IF(Sheet2!$C$5="COTS/SaaS",Sheet1!$D10,Sheet1!$C10)</f>
        <v>0.06</v>
      </c>
      <c r="L789" s="40"/>
      <c r="M789" s="40"/>
      <c r="N789" s="40"/>
      <c r="O789" s="40"/>
      <c r="P789" s="42">
        <f>((Sheet2!$C$2*40)*K789)</f>
        <v>93.6</v>
      </c>
      <c r="Q789" s="42"/>
      <c r="R789" s="42"/>
      <c r="S789" s="42"/>
      <c r="T789" s="44">
        <f>P789*Sheet2!$C$4</f>
        <v>9360</v>
      </c>
      <c r="U789" s="44"/>
      <c r="V789" s="44"/>
      <c r="W789" s="44"/>
      <c r="X789" s="25">
        <f t="shared" ref="X789:X825" si="128">IF(ISBLANK(P789),IF(ISBLANK(Q789),IF(ISBLANK(R789),IF(ISBLANK(S789),"Error",S789),R789),Q789),P789)/6</f>
        <v>15.6</v>
      </c>
      <c r="Y789" s="25">
        <f t="shared" si="123"/>
        <v>15.6</v>
      </c>
      <c r="Z789" s="25"/>
      <c r="AA789" s="25">
        <f t="shared" ref="AA789:AA825" si="129">IF(ISBLANK(Z789),,WORKDAY(VLOOKUP(Z789,$A$2:$AB$876,26),0))</f>
        <v>0</v>
      </c>
      <c r="AB789" s="25" t="e">
        <f t="shared" ref="AB789:AB825" si="130">AB727</f>
        <v>#REF!</v>
      </c>
      <c r="AC789" s="25"/>
    </row>
    <row r="790" spans="1:29" s="30" customFormat="1" ht="15" customHeight="1" outlineLevel="1" x14ac:dyDescent="0.35">
      <c r="A790" s="25">
        <f t="shared" si="122"/>
        <v>770</v>
      </c>
      <c r="B790" s="25"/>
      <c r="C790" s="25" t="s">
        <v>385</v>
      </c>
      <c r="D790" s="211" t="s">
        <v>3448</v>
      </c>
      <c r="E790" s="211"/>
      <c r="F790" s="211"/>
      <c r="G790" s="211"/>
      <c r="H790" s="25"/>
      <c r="I790" s="25"/>
      <c r="J790" s="25"/>
      <c r="K790" s="40"/>
      <c r="L790" s="40"/>
      <c r="M790" s="40"/>
      <c r="N790" s="40"/>
      <c r="O790" s="40"/>
      <c r="P790" s="42"/>
      <c r="Q790" s="42"/>
      <c r="R790" s="42"/>
      <c r="S790" s="42"/>
      <c r="T790" s="44"/>
      <c r="U790" s="44"/>
      <c r="V790" s="44"/>
      <c r="W790" s="44"/>
      <c r="X790" s="25" t="e">
        <f t="shared" si="128"/>
        <v>#VALUE!</v>
      </c>
      <c r="Y790" s="25" t="e">
        <f t="shared" si="123"/>
        <v>#VALUE!</v>
      </c>
      <c r="Z790" s="25"/>
      <c r="AA790" s="25">
        <f t="shared" si="129"/>
        <v>0</v>
      </c>
      <c r="AB790" s="25" t="e">
        <f t="shared" si="130"/>
        <v>#REF!</v>
      </c>
      <c r="AC790" s="25"/>
    </row>
    <row r="791" spans="1:29" s="30" customFormat="1" ht="15" customHeight="1" outlineLevel="1" x14ac:dyDescent="0.35">
      <c r="A791" s="25">
        <f t="shared" si="122"/>
        <v>771</v>
      </c>
      <c r="B791" s="25"/>
      <c r="C791" s="25"/>
      <c r="D791" s="25" t="s">
        <v>2548</v>
      </c>
      <c r="E791" s="211" t="s">
        <v>3449</v>
      </c>
      <c r="F791" s="211"/>
      <c r="G791" s="211"/>
      <c r="H791" s="25"/>
      <c r="I791" s="25"/>
      <c r="J791" s="25"/>
      <c r="K791" s="40"/>
      <c r="L791" s="40"/>
      <c r="M791" s="40"/>
      <c r="N791" s="40"/>
      <c r="O791" s="40"/>
      <c r="P791" s="42"/>
      <c r="Q791" s="42"/>
      <c r="R791" s="42"/>
      <c r="S791" s="42"/>
      <c r="T791" s="44"/>
      <c r="U791" s="44"/>
      <c r="V791" s="44"/>
      <c r="W791" s="44"/>
      <c r="X791" s="25" t="e">
        <f t="shared" si="128"/>
        <v>#VALUE!</v>
      </c>
      <c r="Y791" s="25" t="e">
        <f t="shared" si="123"/>
        <v>#VALUE!</v>
      </c>
      <c r="Z791" s="25"/>
      <c r="AA791" s="25">
        <f t="shared" si="129"/>
        <v>0</v>
      </c>
      <c r="AB791" s="25" t="e">
        <f t="shared" si="130"/>
        <v>#REF!</v>
      </c>
      <c r="AC791" s="25"/>
    </row>
    <row r="792" spans="1:29" s="30" customFormat="1" ht="15" customHeight="1" outlineLevel="2" x14ac:dyDescent="0.35">
      <c r="A792" s="25">
        <f t="shared" si="122"/>
        <v>772</v>
      </c>
      <c r="B792" s="25"/>
      <c r="C792" s="25"/>
      <c r="D792" s="25"/>
      <c r="E792" s="25" t="s">
        <v>2550</v>
      </c>
      <c r="F792" s="211" t="s">
        <v>3191</v>
      </c>
      <c r="G792" s="211"/>
      <c r="H792" s="25"/>
      <c r="I792" s="25" t="s">
        <v>1208</v>
      </c>
      <c r="J792" s="25"/>
      <c r="K792" s="40"/>
      <c r="L792" s="40"/>
      <c r="M792" s="40"/>
      <c r="N792" s="40"/>
      <c r="O792" s="40"/>
      <c r="P792" s="42"/>
      <c r="Q792" s="42"/>
      <c r="R792" s="42"/>
      <c r="S792" s="42"/>
      <c r="T792" s="44"/>
      <c r="U792" s="44"/>
      <c r="V792" s="44"/>
      <c r="W792" s="44"/>
      <c r="X792" s="25" t="e">
        <f t="shared" si="128"/>
        <v>#VALUE!</v>
      </c>
      <c r="Y792" s="25" t="e">
        <f t="shared" si="123"/>
        <v>#VALUE!</v>
      </c>
      <c r="Z792" s="25"/>
      <c r="AA792" s="25">
        <f t="shared" si="129"/>
        <v>0</v>
      </c>
      <c r="AB792" s="25" t="e">
        <f t="shared" si="130"/>
        <v>#REF!</v>
      </c>
      <c r="AC792" s="25"/>
    </row>
    <row r="793" spans="1:29" s="30" customFormat="1" ht="15" customHeight="1" outlineLevel="2" x14ac:dyDescent="0.35">
      <c r="A793" s="25">
        <f t="shared" si="122"/>
        <v>773</v>
      </c>
      <c r="B793" s="25"/>
      <c r="C793" s="25"/>
      <c r="D793" s="25"/>
      <c r="E793" s="25" t="s">
        <v>2552</v>
      </c>
      <c r="F793" s="211" t="s">
        <v>3192</v>
      </c>
      <c r="G793" s="211"/>
      <c r="H793" s="25"/>
      <c r="I793" s="25" t="s">
        <v>1209</v>
      </c>
      <c r="J793" s="25"/>
      <c r="K793" s="40"/>
      <c r="L793" s="40"/>
      <c r="M793" s="40"/>
      <c r="N793" s="40"/>
      <c r="O793" s="40"/>
      <c r="P793" s="42"/>
      <c r="Q793" s="42"/>
      <c r="R793" s="42"/>
      <c r="S793" s="42"/>
      <c r="T793" s="44"/>
      <c r="U793" s="44"/>
      <c r="V793" s="44"/>
      <c r="W793" s="44"/>
      <c r="X793" s="25" t="e">
        <f t="shared" si="128"/>
        <v>#VALUE!</v>
      </c>
      <c r="Y793" s="25" t="e">
        <f t="shared" si="123"/>
        <v>#VALUE!</v>
      </c>
      <c r="Z793" s="25"/>
      <c r="AA793" s="25">
        <f t="shared" si="129"/>
        <v>0</v>
      </c>
      <c r="AB793" s="25" t="e">
        <f t="shared" si="130"/>
        <v>#REF!</v>
      </c>
      <c r="AC793" s="25"/>
    </row>
    <row r="794" spans="1:29" s="30" customFormat="1" ht="15" customHeight="1" outlineLevel="2" x14ac:dyDescent="0.35">
      <c r="A794" s="25">
        <f t="shared" ref="A794:A859" si="131">A793+1</f>
        <v>774</v>
      </c>
      <c r="B794" s="25"/>
      <c r="C794" s="25"/>
      <c r="D794" s="25"/>
      <c r="E794" s="25" t="s">
        <v>2554</v>
      </c>
      <c r="F794" s="211" t="s">
        <v>3193</v>
      </c>
      <c r="G794" s="211"/>
      <c r="H794" s="25"/>
      <c r="I794" s="25" t="s">
        <v>1210</v>
      </c>
      <c r="J794" s="25"/>
      <c r="K794" s="40"/>
      <c r="L794" s="40"/>
      <c r="M794" s="40"/>
      <c r="N794" s="40"/>
      <c r="O794" s="40"/>
      <c r="P794" s="42"/>
      <c r="Q794" s="42"/>
      <c r="R794" s="42"/>
      <c r="S794" s="42"/>
      <c r="T794" s="44"/>
      <c r="U794" s="44"/>
      <c r="V794" s="44"/>
      <c r="W794" s="44"/>
      <c r="X794" s="25" t="e">
        <f t="shared" si="128"/>
        <v>#VALUE!</v>
      </c>
      <c r="Y794" s="25" t="e">
        <f t="shared" si="123"/>
        <v>#VALUE!</v>
      </c>
      <c r="Z794" s="25"/>
      <c r="AA794" s="25">
        <f t="shared" si="129"/>
        <v>0</v>
      </c>
      <c r="AB794" s="25" t="e">
        <f t="shared" si="130"/>
        <v>#REF!</v>
      </c>
      <c r="AC794" s="25"/>
    </row>
    <row r="795" spans="1:29" s="30" customFormat="1" ht="15" customHeight="1" outlineLevel="2" x14ac:dyDescent="0.35">
      <c r="A795" s="25">
        <f t="shared" si="131"/>
        <v>775</v>
      </c>
      <c r="B795" s="25"/>
      <c r="C795" s="25"/>
      <c r="D795" s="25"/>
      <c r="E795" s="25" t="s">
        <v>2555</v>
      </c>
      <c r="F795" s="211" t="s">
        <v>3194</v>
      </c>
      <c r="G795" s="211"/>
      <c r="H795" s="25"/>
      <c r="I795" s="25" t="s">
        <v>1208</v>
      </c>
      <c r="J795" s="25"/>
      <c r="K795" s="40"/>
      <c r="L795" s="40"/>
      <c r="M795" s="40"/>
      <c r="N795" s="40"/>
      <c r="O795" s="40"/>
      <c r="P795" s="42"/>
      <c r="Q795" s="42"/>
      <c r="R795" s="42"/>
      <c r="S795" s="42"/>
      <c r="T795" s="44"/>
      <c r="U795" s="44"/>
      <c r="V795" s="44"/>
      <c r="W795" s="44"/>
      <c r="X795" s="25" t="e">
        <f t="shared" si="128"/>
        <v>#VALUE!</v>
      </c>
      <c r="Y795" s="25" t="e">
        <f t="shared" si="123"/>
        <v>#VALUE!</v>
      </c>
      <c r="Z795" s="25"/>
      <c r="AA795" s="25">
        <f t="shared" si="129"/>
        <v>0</v>
      </c>
      <c r="AB795" s="25" t="e">
        <f t="shared" si="130"/>
        <v>#REF!</v>
      </c>
      <c r="AC795" s="25"/>
    </row>
    <row r="796" spans="1:29" s="30" customFormat="1" ht="15" customHeight="1" outlineLevel="2" x14ac:dyDescent="0.35">
      <c r="A796" s="25">
        <f t="shared" si="131"/>
        <v>776</v>
      </c>
      <c r="B796" s="25"/>
      <c r="C796" s="25"/>
      <c r="D796" s="25"/>
      <c r="E796" s="25" t="s">
        <v>2556</v>
      </c>
      <c r="F796" s="211" t="s">
        <v>3195</v>
      </c>
      <c r="G796" s="211"/>
      <c r="H796" s="25"/>
      <c r="I796" s="25" t="s">
        <v>1211</v>
      </c>
      <c r="J796" s="25"/>
      <c r="K796" s="40"/>
      <c r="L796" s="40"/>
      <c r="M796" s="40"/>
      <c r="N796" s="40"/>
      <c r="O796" s="40"/>
      <c r="P796" s="42"/>
      <c r="Q796" s="42"/>
      <c r="R796" s="42"/>
      <c r="S796" s="42"/>
      <c r="T796" s="44"/>
      <c r="U796" s="44"/>
      <c r="V796" s="44"/>
      <c r="W796" s="44"/>
      <c r="X796" s="25" t="e">
        <f t="shared" si="128"/>
        <v>#VALUE!</v>
      </c>
      <c r="Y796" s="25" t="e">
        <f t="shared" si="123"/>
        <v>#VALUE!</v>
      </c>
      <c r="Z796" s="25"/>
      <c r="AA796" s="25">
        <f t="shared" si="129"/>
        <v>0</v>
      </c>
      <c r="AB796" s="25" t="e">
        <f t="shared" si="130"/>
        <v>#REF!</v>
      </c>
      <c r="AC796" s="25"/>
    </row>
    <row r="797" spans="1:29" s="30" customFormat="1" ht="15" customHeight="1" outlineLevel="2" x14ac:dyDescent="0.35">
      <c r="A797" s="25">
        <f t="shared" si="131"/>
        <v>777</v>
      </c>
      <c r="B797" s="25"/>
      <c r="C797" s="25"/>
      <c r="D797" s="25"/>
      <c r="E797" s="25" t="s">
        <v>2558</v>
      </c>
      <c r="F797" s="211" t="s">
        <v>3196</v>
      </c>
      <c r="G797" s="211"/>
      <c r="H797" s="25"/>
      <c r="I797" s="25" t="s">
        <v>1212</v>
      </c>
      <c r="J797" s="25"/>
      <c r="K797" s="40"/>
      <c r="L797" s="40"/>
      <c r="M797" s="40"/>
      <c r="N797" s="40"/>
      <c r="O797" s="40"/>
      <c r="P797" s="42"/>
      <c r="Q797" s="42"/>
      <c r="R797" s="42"/>
      <c r="S797" s="42"/>
      <c r="T797" s="44"/>
      <c r="U797" s="44"/>
      <c r="V797" s="44"/>
      <c r="W797" s="44"/>
      <c r="X797" s="25" t="e">
        <f t="shared" si="128"/>
        <v>#VALUE!</v>
      </c>
      <c r="Y797" s="25" t="e">
        <f t="shared" si="123"/>
        <v>#VALUE!</v>
      </c>
      <c r="Z797" s="25"/>
      <c r="AA797" s="25">
        <f t="shared" si="129"/>
        <v>0</v>
      </c>
      <c r="AB797" s="25" t="e">
        <f t="shared" si="130"/>
        <v>#REF!</v>
      </c>
      <c r="AC797" s="25"/>
    </row>
    <row r="798" spans="1:29" s="30" customFormat="1" ht="15" customHeight="1" outlineLevel="2" x14ac:dyDescent="0.35">
      <c r="A798" s="25">
        <f t="shared" si="131"/>
        <v>778</v>
      </c>
      <c r="B798" s="25"/>
      <c r="C798" s="25"/>
      <c r="D798" s="25"/>
      <c r="E798" s="25" t="s">
        <v>2559</v>
      </c>
      <c r="F798" s="211" t="s">
        <v>3197</v>
      </c>
      <c r="G798" s="211"/>
      <c r="H798" s="25"/>
      <c r="I798" s="25" t="s">
        <v>1171</v>
      </c>
      <c r="J798" s="25"/>
      <c r="K798" s="40"/>
      <c r="L798" s="40"/>
      <c r="M798" s="40"/>
      <c r="N798" s="40"/>
      <c r="O798" s="40"/>
      <c r="P798" s="42"/>
      <c r="Q798" s="42"/>
      <c r="R798" s="42"/>
      <c r="S798" s="42"/>
      <c r="T798" s="44"/>
      <c r="U798" s="44"/>
      <c r="V798" s="44"/>
      <c r="W798" s="44"/>
      <c r="X798" s="25" t="e">
        <f t="shared" si="128"/>
        <v>#VALUE!</v>
      </c>
      <c r="Y798" s="25" t="e">
        <f t="shared" si="123"/>
        <v>#VALUE!</v>
      </c>
      <c r="Z798" s="25"/>
      <c r="AA798" s="25">
        <f t="shared" si="129"/>
        <v>0</v>
      </c>
      <c r="AB798" s="25" t="e">
        <f t="shared" si="130"/>
        <v>#REF!</v>
      </c>
      <c r="AC798" s="25"/>
    </row>
    <row r="799" spans="1:29" s="30" customFormat="1" ht="15" customHeight="1" outlineLevel="1" x14ac:dyDescent="0.35">
      <c r="A799" s="25">
        <f t="shared" si="131"/>
        <v>779</v>
      </c>
      <c r="B799" s="25"/>
      <c r="C799" s="25"/>
      <c r="D799" s="25" t="s">
        <v>2566</v>
      </c>
      <c r="E799" s="211" t="s">
        <v>3452</v>
      </c>
      <c r="F799" s="211"/>
      <c r="G799" s="211"/>
      <c r="H799" s="25"/>
      <c r="I799" s="25"/>
      <c r="J799" s="25"/>
      <c r="K799" s="40"/>
      <c r="L799" s="40"/>
      <c r="M799" s="40"/>
      <c r="N799" s="40"/>
      <c r="O799" s="40"/>
      <c r="P799" s="42"/>
      <c r="Q799" s="42"/>
      <c r="R799" s="42"/>
      <c r="S799" s="42"/>
      <c r="T799" s="44"/>
      <c r="U799" s="44"/>
      <c r="V799" s="44"/>
      <c r="W799" s="44"/>
      <c r="X799" s="25" t="e">
        <f t="shared" si="128"/>
        <v>#VALUE!</v>
      </c>
      <c r="Y799" s="25" t="e">
        <f t="shared" si="123"/>
        <v>#VALUE!</v>
      </c>
      <c r="Z799" s="25"/>
      <c r="AA799" s="25">
        <f t="shared" si="129"/>
        <v>0</v>
      </c>
      <c r="AB799" s="25" t="e">
        <f t="shared" si="130"/>
        <v>#REF!</v>
      </c>
      <c r="AC799" s="25"/>
    </row>
    <row r="800" spans="1:29" s="30" customFormat="1" ht="15" customHeight="1" outlineLevel="1" x14ac:dyDescent="0.35">
      <c r="A800" s="25">
        <f t="shared" si="131"/>
        <v>780</v>
      </c>
      <c r="B800" s="25"/>
      <c r="C800" s="25"/>
      <c r="D800" s="25" t="s">
        <v>2590</v>
      </c>
      <c r="E800" s="211" t="s">
        <v>3450</v>
      </c>
      <c r="F800" s="211"/>
      <c r="G800" s="211"/>
      <c r="H800" s="25"/>
      <c r="I800" s="25" t="s">
        <v>1250</v>
      </c>
      <c r="J800" s="25"/>
      <c r="K800" s="40"/>
      <c r="L800" s="40"/>
      <c r="M800" s="40"/>
      <c r="N800" s="40"/>
      <c r="O800" s="40"/>
      <c r="P800" s="42"/>
      <c r="Q800" s="42"/>
      <c r="R800" s="42"/>
      <c r="S800" s="42"/>
      <c r="T800" s="44"/>
      <c r="U800" s="44"/>
      <c r="V800" s="44"/>
      <c r="W800" s="44"/>
      <c r="X800" s="25" t="e">
        <f t="shared" si="128"/>
        <v>#VALUE!</v>
      </c>
      <c r="Y800" s="25" t="e">
        <f t="shared" si="123"/>
        <v>#VALUE!</v>
      </c>
      <c r="Z800" s="25"/>
      <c r="AA800" s="25">
        <f t="shared" si="129"/>
        <v>0</v>
      </c>
      <c r="AB800" s="25" t="e">
        <f t="shared" si="130"/>
        <v>#REF!</v>
      </c>
      <c r="AC800" s="25"/>
    </row>
    <row r="801" spans="1:29" s="30" customFormat="1" ht="15" customHeight="1" outlineLevel="1" x14ac:dyDescent="0.35">
      <c r="A801" s="25">
        <f t="shared" si="131"/>
        <v>781</v>
      </c>
      <c r="B801" s="25"/>
      <c r="C801" s="25"/>
      <c r="D801" s="25" t="s">
        <v>2602</v>
      </c>
      <c r="E801" s="211" t="s">
        <v>3451</v>
      </c>
      <c r="F801" s="211"/>
      <c r="G801" s="211"/>
      <c r="H801" s="25"/>
      <c r="I801" s="25"/>
      <c r="J801" s="25"/>
      <c r="K801" s="40"/>
      <c r="L801" s="40"/>
      <c r="M801" s="40"/>
      <c r="N801" s="40"/>
      <c r="O801" s="40"/>
      <c r="P801" s="42"/>
      <c r="Q801" s="42"/>
      <c r="R801" s="42"/>
      <c r="S801" s="42"/>
      <c r="T801" s="44"/>
      <c r="U801" s="44"/>
      <c r="V801" s="44"/>
      <c r="W801" s="44"/>
      <c r="X801" s="25" t="e">
        <f t="shared" si="128"/>
        <v>#VALUE!</v>
      </c>
      <c r="Y801" s="25" t="e">
        <f t="shared" ref="Y801:Y866" si="132">ROUNDUP(X801,1)</f>
        <v>#VALUE!</v>
      </c>
      <c r="Z801" s="25"/>
      <c r="AA801" s="25">
        <f t="shared" si="129"/>
        <v>0</v>
      </c>
      <c r="AB801" s="25" t="e">
        <f t="shared" si="130"/>
        <v>#REF!</v>
      </c>
      <c r="AC801" s="25"/>
    </row>
    <row r="802" spans="1:29" s="30" customFormat="1" ht="15" customHeight="1" outlineLevel="2" x14ac:dyDescent="0.35">
      <c r="A802" s="25">
        <f t="shared" si="131"/>
        <v>782</v>
      </c>
      <c r="B802" s="25"/>
      <c r="C802" s="25"/>
      <c r="D802" s="25"/>
      <c r="E802" s="25" t="s">
        <v>3709</v>
      </c>
      <c r="F802" s="211" t="s">
        <v>3198</v>
      </c>
      <c r="G802" s="211"/>
      <c r="H802" s="25"/>
      <c r="I802" s="25" t="s">
        <v>1213</v>
      </c>
      <c r="J802" s="25"/>
      <c r="K802" s="40"/>
      <c r="L802" s="40"/>
      <c r="M802" s="40"/>
      <c r="N802" s="40"/>
      <c r="O802" s="40"/>
      <c r="P802" s="42"/>
      <c r="Q802" s="42"/>
      <c r="R802" s="42"/>
      <c r="S802" s="42"/>
      <c r="T802" s="44"/>
      <c r="U802" s="44"/>
      <c r="V802" s="44"/>
      <c r="W802" s="44"/>
      <c r="X802" s="25" t="e">
        <f t="shared" si="128"/>
        <v>#VALUE!</v>
      </c>
      <c r="Y802" s="25" t="e">
        <f t="shared" si="132"/>
        <v>#VALUE!</v>
      </c>
      <c r="Z802" s="25"/>
      <c r="AA802" s="25">
        <f t="shared" si="129"/>
        <v>0</v>
      </c>
      <c r="AB802" s="25" t="e">
        <f t="shared" si="130"/>
        <v>#REF!</v>
      </c>
      <c r="AC802" s="25"/>
    </row>
    <row r="803" spans="1:29" s="30" customFormat="1" ht="15" customHeight="1" outlineLevel="2" x14ac:dyDescent="0.35">
      <c r="A803" s="25">
        <f t="shared" si="131"/>
        <v>783</v>
      </c>
      <c r="B803" s="25"/>
      <c r="C803" s="25"/>
      <c r="D803" s="25"/>
      <c r="E803" s="25" t="s">
        <v>3710</v>
      </c>
      <c r="F803" s="211" t="s">
        <v>3199</v>
      </c>
      <c r="G803" s="211"/>
      <c r="H803" s="25"/>
      <c r="I803" s="25" t="s">
        <v>1214</v>
      </c>
      <c r="J803" s="25"/>
      <c r="K803" s="40"/>
      <c r="L803" s="40"/>
      <c r="M803" s="40"/>
      <c r="N803" s="40"/>
      <c r="O803" s="40"/>
      <c r="P803" s="42"/>
      <c r="Q803" s="42"/>
      <c r="R803" s="42"/>
      <c r="S803" s="42"/>
      <c r="T803" s="44"/>
      <c r="U803" s="44"/>
      <c r="V803" s="44"/>
      <c r="W803" s="44"/>
      <c r="X803" s="25" t="e">
        <f t="shared" si="128"/>
        <v>#VALUE!</v>
      </c>
      <c r="Y803" s="25" t="e">
        <f t="shared" si="132"/>
        <v>#VALUE!</v>
      </c>
      <c r="Z803" s="25"/>
      <c r="AA803" s="25">
        <f t="shared" si="129"/>
        <v>0</v>
      </c>
      <c r="AB803" s="25" t="e">
        <f t="shared" si="130"/>
        <v>#REF!</v>
      </c>
      <c r="AC803" s="25"/>
    </row>
    <row r="804" spans="1:29" s="30" customFormat="1" ht="15" customHeight="1" outlineLevel="2" x14ac:dyDescent="0.35">
      <c r="A804" s="25">
        <f t="shared" si="131"/>
        <v>784</v>
      </c>
      <c r="B804" s="25"/>
      <c r="C804" s="25"/>
      <c r="D804" s="25"/>
      <c r="E804" s="25" t="s">
        <v>3711</v>
      </c>
      <c r="F804" s="211" t="s">
        <v>3200</v>
      </c>
      <c r="G804" s="211"/>
      <c r="H804" s="25"/>
      <c r="I804" s="25" t="s">
        <v>1214</v>
      </c>
      <c r="J804" s="25"/>
      <c r="K804" s="40"/>
      <c r="L804" s="40"/>
      <c r="M804" s="40"/>
      <c r="N804" s="40"/>
      <c r="O804" s="40"/>
      <c r="P804" s="42"/>
      <c r="Q804" s="42"/>
      <c r="R804" s="42"/>
      <c r="S804" s="42"/>
      <c r="T804" s="44"/>
      <c r="U804" s="44"/>
      <c r="V804" s="44"/>
      <c r="W804" s="44"/>
      <c r="X804" s="25" t="e">
        <f t="shared" si="128"/>
        <v>#VALUE!</v>
      </c>
      <c r="Y804" s="25" t="e">
        <f t="shared" si="132"/>
        <v>#VALUE!</v>
      </c>
      <c r="Z804" s="25"/>
      <c r="AA804" s="25">
        <f t="shared" si="129"/>
        <v>0</v>
      </c>
      <c r="AB804" s="25" t="e">
        <f t="shared" si="130"/>
        <v>#REF!</v>
      </c>
      <c r="AC804" s="25"/>
    </row>
    <row r="805" spans="1:29" s="30" customFormat="1" ht="15" customHeight="1" outlineLevel="2" x14ac:dyDescent="0.35">
      <c r="A805" s="25">
        <f t="shared" si="131"/>
        <v>785</v>
      </c>
      <c r="B805" s="25"/>
      <c r="C805" s="25"/>
      <c r="D805" s="25"/>
      <c r="E805" s="25" t="s">
        <v>3712</v>
      </c>
      <c r="F805" s="211" t="s">
        <v>3201</v>
      </c>
      <c r="G805" s="211"/>
      <c r="H805" s="25"/>
      <c r="I805" s="25" t="s">
        <v>1215</v>
      </c>
      <c r="J805" s="25"/>
      <c r="K805" s="40"/>
      <c r="L805" s="40"/>
      <c r="M805" s="40"/>
      <c r="N805" s="40"/>
      <c r="O805" s="40"/>
      <c r="P805" s="42"/>
      <c r="Q805" s="42"/>
      <c r="R805" s="42"/>
      <c r="S805" s="42"/>
      <c r="T805" s="44"/>
      <c r="U805" s="44"/>
      <c r="V805" s="44"/>
      <c r="W805" s="44"/>
      <c r="X805" s="25" t="e">
        <f t="shared" si="128"/>
        <v>#VALUE!</v>
      </c>
      <c r="Y805" s="25" t="e">
        <f t="shared" si="132"/>
        <v>#VALUE!</v>
      </c>
      <c r="Z805" s="25"/>
      <c r="AA805" s="25">
        <f t="shared" si="129"/>
        <v>0</v>
      </c>
      <c r="AB805" s="25" t="e">
        <f t="shared" si="130"/>
        <v>#REF!</v>
      </c>
      <c r="AC805" s="25"/>
    </row>
    <row r="806" spans="1:29" s="30" customFormat="1" ht="15" customHeight="1" outlineLevel="1" x14ac:dyDescent="0.35">
      <c r="A806" s="25">
        <f t="shared" si="131"/>
        <v>786</v>
      </c>
      <c r="B806" s="25"/>
      <c r="C806" s="25"/>
      <c r="D806" s="25" t="s">
        <v>2604</v>
      </c>
      <c r="E806" s="211" t="s">
        <v>3520</v>
      </c>
      <c r="F806" s="211"/>
      <c r="G806" s="211"/>
      <c r="H806" s="25"/>
      <c r="I806" s="25" t="s">
        <v>1211</v>
      </c>
      <c r="J806" s="25"/>
      <c r="K806" s="40"/>
      <c r="L806" s="40"/>
      <c r="M806" s="40"/>
      <c r="N806" s="40"/>
      <c r="O806" s="40"/>
      <c r="P806" s="42"/>
      <c r="Q806" s="42"/>
      <c r="R806" s="42"/>
      <c r="S806" s="42"/>
      <c r="T806" s="44"/>
      <c r="U806" s="44"/>
      <c r="V806" s="44"/>
      <c r="W806" s="44"/>
      <c r="X806" s="25" t="e">
        <f t="shared" si="128"/>
        <v>#VALUE!</v>
      </c>
      <c r="Y806" s="25" t="e">
        <f t="shared" si="132"/>
        <v>#VALUE!</v>
      </c>
      <c r="Z806" s="25"/>
      <c r="AA806" s="25">
        <f t="shared" si="129"/>
        <v>0</v>
      </c>
      <c r="AB806" s="25" t="e">
        <f t="shared" si="130"/>
        <v>#REF!</v>
      </c>
      <c r="AC806" s="25"/>
    </row>
    <row r="807" spans="1:29" s="30" customFormat="1" ht="15" customHeight="1" outlineLevel="1" x14ac:dyDescent="0.35">
      <c r="A807" s="25">
        <f t="shared" si="131"/>
        <v>787</v>
      </c>
      <c r="B807" s="25"/>
      <c r="C807" s="25"/>
      <c r="D807" s="25" t="s">
        <v>2606</v>
      </c>
      <c r="E807" s="211" t="s">
        <v>3521</v>
      </c>
      <c r="F807" s="211"/>
      <c r="G807" s="211"/>
      <c r="H807" s="25"/>
      <c r="I807" s="25"/>
      <c r="J807" s="25"/>
      <c r="K807" s="40"/>
      <c r="L807" s="40"/>
      <c r="M807" s="40"/>
      <c r="N807" s="40"/>
      <c r="O807" s="40"/>
      <c r="P807" s="42"/>
      <c r="Q807" s="42"/>
      <c r="R807" s="42"/>
      <c r="S807" s="42"/>
      <c r="T807" s="44"/>
      <c r="U807" s="44"/>
      <c r="V807" s="44"/>
      <c r="W807" s="44"/>
      <c r="X807" s="25" t="e">
        <f t="shared" si="128"/>
        <v>#VALUE!</v>
      </c>
      <c r="Y807" s="25" t="e">
        <f t="shared" si="132"/>
        <v>#VALUE!</v>
      </c>
      <c r="Z807" s="25"/>
      <c r="AA807" s="25">
        <f t="shared" si="129"/>
        <v>0</v>
      </c>
      <c r="AB807" s="25" t="e">
        <f t="shared" si="130"/>
        <v>#REF!</v>
      </c>
      <c r="AC807" s="25"/>
    </row>
    <row r="808" spans="1:29" s="30" customFormat="1" ht="15" customHeight="1" outlineLevel="1" x14ac:dyDescent="0.35">
      <c r="A808" s="25">
        <f t="shared" si="131"/>
        <v>788</v>
      </c>
      <c r="B808" s="25"/>
      <c r="C808" s="25" t="s">
        <v>386</v>
      </c>
      <c r="D808" s="211" t="s">
        <v>3584</v>
      </c>
      <c r="E808" s="211"/>
      <c r="F808" s="211"/>
      <c r="G808" s="211"/>
      <c r="H808" s="25"/>
      <c r="I808" s="25"/>
      <c r="J808" s="25"/>
      <c r="K808" s="40"/>
      <c r="L808" s="40"/>
      <c r="M808" s="40"/>
      <c r="N808" s="40"/>
      <c r="O808" s="40"/>
      <c r="P808" s="42"/>
      <c r="Q808" s="42"/>
      <c r="R808" s="42"/>
      <c r="S808" s="42"/>
      <c r="T808" s="44"/>
      <c r="U808" s="44"/>
      <c r="V808" s="44"/>
      <c r="W808" s="44"/>
      <c r="X808" s="25" t="e">
        <f t="shared" si="128"/>
        <v>#VALUE!</v>
      </c>
      <c r="Y808" s="25" t="e">
        <f t="shared" si="132"/>
        <v>#VALUE!</v>
      </c>
      <c r="Z808" s="25"/>
      <c r="AA808" s="25">
        <f t="shared" si="129"/>
        <v>0</v>
      </c>
      <c r="AB808" s="25" t="e">
        <f t="shared" si="130"/>
        <v>#REF!</v>
      </c>
      <c r="AC808" s="25"/>
    </row>
    <row r="809" spans="1:29" s="30" customFormat="1" ht="15" customHeight="1" outlineLevel="1" x14ac:dyDescent="0.35">
      <c r="A809" s="25">
        <f t="shared" si="131"/>
        <v>789</v>
      </c>
      <c r="B809" s="25"/>
      <c r="C809" s="25"/>
      <c r="D809" s="25" t="s">
        <v>2612</v>
      </c>
      <c r="E809" s="211" t="s">
        <v>3522</v>
      </c>
      <c r="F809" s="211"/>
      <c r="G809" s="211"/>
      <c r="H809" s="25"/>
      <c r="I809" s="25"/>
      <c r="J809" s="25"/>
      <c r="K809" s="40"/>
      <c r="L809" s="40"/>
      <c r="M809" s="40"/>
      <c r="N809" s="40"/>
      <c r="O809" s="40"/>
      <c r="P809" s="42"/>
      <c r="Q809" s="42"/>
      <c r="R809" s="42"/>
      <c r="S809" s="42"/>
      <c r="T809" s="44"/>
      <c r="U809" s="44"/>
      <c r="V809" s="44"/>
      <c r="W809" s="44"/>
      <c r="X809" s="25" t="e">
        <f t="shared" si="128"/>
        <v>#VALUE!</v>
      </c>
      <c r="Y809" s="25" t="e">
        <f t="shared" si="132"/>
        <v>#VALUE!</v>
      </c>
      <c r="Z809" s="25"/>
      <c r="AA809" s="25">
        <f t="shared" si="129"/>
        <v>0</v>
      </c>
      <c r="AB809" s="25" t="e">
        <f t="shared" si="130"/>
        <v>#REF!</v>
      </c>
      <c r="AC809" s="25"/>
    </row>
    <row r="810" spans="1:29" s="30" customFormat="1" ht="15" customHeight="1" outlineLevel="2" x14ac:dyDescent="0.35">
      <c r="A810" s="25">
        <f t="shared" si="131"/>
        <v>790</v>
      </c>
      <c r="B810" s="25"/>
      <c r="C810" s="25"/>
      <c r="D810" s="25"/>
      <c r="E810" s="25" t="s">
        <v>2612</v>
      </c>
      <c r="F810" s="211" t="s">
        <v>3191</v>
      </c>
      <c r="G810" s="211"/>
      <c r="H810" s="25"/>
      <c r="I810" s="25" t="s">
        <v>1216</v>
      </c>
      <c r="J810" s="25"/>
      <c r="K810" s="40"/>
      <c r="L810" s="40"/>
      <c r="M810" s="40"/>
      <c r="N810" s="40"/>
      <c r="O810" s="40"/>
      <c r="P810" s="42"/>
      <c r="Q810" s="42"/>
      <c r="R810" s="42"/>
      <c r="S810" s="42"/>
      <c r="T810" s="44"/>
      <c r="U810" s="44"/>
      <c r="V810" s="44"/>
      <c r="W810" s="44"/>
      <c r="X810" s="25" t="e">
        <f t="shared" si="128"/>
        <v>#VALUE!</v>
      </c>
      <c r="Y810" s="25" t="e">
        <f t="shared" si="132"/>
        <v>#VALUE!</v>
      </c>
      <c r="Z810" s="25"/>
      <c r="AA810" s="25">
        <f t="shared" si="129"/>
        <v>0</v>
      </c>
      <c r="AB810" s="25" t="e">
        <f t="shared" si="130"/>
        <v>#VALUE!</v>
      </c>
      <c r="AC810" s="25"/>
    </row>
    <row r="811" spans="1:29" s="30" customFormat="1" ht="15" customHeight="1" outlineLevel="2" x14ac:dyDescent="0.35">
      <c r="A811" s="25">
        <f t="shared" si="131"/>
        <v>791</v>
      </c>
      <c r="B811" s="25"/>
      <c r="C811" s="25"/>
      <c r="D811" s="25"/>
      <c r="E811" s="25" t="s">
        <v>2625</v>
      </c>
      <c r="F811" s="211" t="s">
        <v>3192</v>
      </c>
      <c r="G811" s="211"/>
      <c r="H811" s="25"/>
      <c r="I811" s="25" t="s">
        <v>1217</v>
      </c>
      <c r="J811" s="25"/>
      <c r="K811" s="40"/>
      <c r="L811" s="40"/>
      <c r="M811" s="40"/>
      <c r="N811" s="40"/>
      <c r="O811" s="40"/>
      <c r="P811" s="42"/>
      <c r="Q811" s="42"/>
      <c r="R811" s="42"/>
      <c r="S811" s="42"/>
      <c r="T811" s="44"/>
      <c r="U811" s="44"/>
      <c r="V811" s="44"/>
      <c r="W811" s="44"/>
      <c r="X811" s="25" t="e">
        <f t="shared" si="128"/>
        <v>#VALUE!</v>
      </c>
      <c r="Y811" s="25" t="e">
        <f t="shared" si="132"/>
        <v>#VALUE!</v>
      </c>
      <c r="Z811" s="25"/>
      <c r="AA811" s="25">
        <f t="shared" si="129"/>
        <v>0</v>
      </c>
      <c r="AB811" s="25" t="e">
        <f t="shared" si="130"/>
        <v>#VALUE!</v>
      </c>
      <c r="AC811" s="25"/>
    </row>
    <row r="812" spans="1:29" s="30" customFormat="1" ht="15" customHeight="1" outlineLevel="2" x14ac:dyDescent="0.35">
      <c r="A812" s="25">
        <f t="shared" si="131"/>
        <v>792</v>
      </c>
      <c r="B812" s="25"/>
      <c r="C812" s="25"/>
      <c r="D812" s="25"/>
      <c r="E812" s="25" t="s">
        <v>2642</v>
      </c>
      <c r="F812" s="211" t="s">
        <v>3193</v>
      </c>
      <c r="G812" s="211"/>
      <c r="H812" s="25"/>
      <c r="I812" s="25" t="s">
        <v>1218</v>
      </c>
      <c r="J812" s="25"/>
      <c r="K812" s="40"/>
      <c r="L812" s="40"/>
      <c r="M812" s="40"/>
      <c r="N812" s="40"/>
      <c r="O812" s="40"/>
      <c r="P812" s="42"/>
      <c r="Q812" s="42"/>
      <c r="R812" s="42"/>
      <c r="S812" s="42"/>
      <c r="T812" s="44"/>
      <c r="U812" s="44"/>
      <c r="V812" s="44"/>
      <c r="W812" s="44"/>
      <c r="X812" s="25" t="e">
        <f t="shared" si="128"/>
        <v>#VALUE!</v>
      </c>
      <c r="Y812" s="25" t="e">
        <f t="shared" si="132"/>
        <v>#VALUE!</v>
      </c>
      <c r="Z812" s="25"/>
      <c r="AA812" s="25">
        <f t="shared" si="129"/>
        <v>0</v>
      </c>
      <c r="AB812" s="25" t="e">
        <f t="shared" si="130"/>
        <v>#VALUE!</v>
      </c>
      <c r="AC812" s="25"/>
    </row>
    <row r="813" spans="1:29" s="30" customFormat="1" ht="15" customHeight="1" outlineLevel="2" x14ac:dyDescent="0.35">
      <c r="A813" s="25">
        <f t="shared" si="131"/>
        <v>793</v>
      </c>
      <c r="B813" s="25"/>
      <c r="C813" s="25"/>
      <c r="D813" s="25"/>
      <c r="E813" s="25" t="s">
        <v>2651</v>
      </c>
      <c r="F813" s="211" t="s">
        <v>3194</v>
      </c>
      <c r="G813" s="211"/>
      <c r="H813" s="25"/>
      <c r="I813" s="25" t="s">
        <v>1216</v>
      </c>
      <c r="J813" s="25"/>
      <c r="K813" s="40"/>
      <c r="L813" s="40"/>
      <c r="M813" s="40"/>
      <c r="N813" s="40"/>
      <c r="O813" s="40"/>
      <c r="P813" s="42"/>
      <c r="Q813" s="42"/>
      <c r="R813" s="42"/>
      <c r="S813" s="42"/>
      <c r="T813" s="44"/>
      <c r="U813" s="44"/>
      <c r="V813" s="44"/>
      <c r="W813" s="44"/>
      <c r="X813" s="25" t="e">
        <f t="shared" si="128"/>
        <v>#VALUE!</v>
      </c>
      <c r="Y813" s="25" t="e">
        <f t="shared" si="132"/>
        <v>#VALUE!</v>
      </c>
      <c r="Z813" s="25"/>
      <c r="AA813" s="25">
        <f t="shared" si="129"/>
        <v>0</v>
      </c>
      <c r="AB813" s="25" t="e">
        <f t="shared" si="130"/>
        <v>#VALUE!</v>
      </c>
      <c r="AC813" s="25"/>
    </row>
    <row r="814" spans="1:29" s="30" customFormat="1" ht="15" customHeight="1" outlineLevel="2" x14ac:dyDescent="0.35">
      <c r="A814" s="25">
        <f t="shared" si="131"/>
        <v>794</v>
      </c>
      <c r="B814" s="25"/>
      <c r="C814" s="25"/>
      <c r="D814" s="25"/>
      <c r="E814" s="25" t="s">
        <v>2653</v>
      </c>
      <c r="F814" s="211" t="s">
        <v>3195</v>
      </c>
      <c r="G814" s="211"/>
      <c r="H814" s="25"/>
      <c r="I814" s="25" t="s">
        <v>1219</v>
      </c>
      <c r="J814" s="25"/>
      <c r="K814" s="40"/>
      <c r="L814" s="40"/>
      <c r="M814" s="40"/>
      <c r="N814" s="40"/>
      <c r="O814" s="40"/>
      <c r="P814" s="42"/>
      <c r="Q814" s="42"/>
      <c r="R814" s="42"/>
      <c r="S814" s="42"/>
      <c r="T814" s="44"/>
      <c r="U814" s="44"/>
      <c r="V814" s="44"/>
      <c r="W814" s="44"/>
      <c r="X814" s="25" t="e">
        <f t="shared" si="128"/>
        <v>#VALUE!</v>
      </c>
      <c r="Y814" s="25" t="e">
        <f t="shared" si="132"/>
        <v>#VALUE!</v>
      </c>
      <c r="Z814" s="25"/>
      <c r="AA814" s="25">
        <f t="shared" si="129"/>
        <v>0</v>
      </c>
      <c r="AB814" s="25" t="e">
        <f t="shared" si="130"/>
        <v>#VALUE!</v>
      </c>
      <c r="AC814" s="25"/>
    </row>
    <row r="815" spans="1:29" s="30" customFormat="1" ht="15" customHeight="1" outlineLevel="2" x14ac:dyDescent="0.35">
      <c r="A815" s="25">
        <f t="shared" si="131"/>
        <v>795</v>
      </c>
      <c r="B815" s="25"/>
      <c r="C815" s="25"/>
      <c r="D815" s="25"/>
      <c r="E815" s="25" t="s">
        <v>2654</v>
      </c>
      <c r="F815" s="211" t="s">
        <v>3196</v>
      </c>
      <c r="G815" s="211"/>
      <c r="H815" s="25"/>
      <c r="I815" s="25" t="s">
        <v>1220</v>
      </c>
      <c r="J815" s="25"/>
      <c r="K815" s="40"/>
      <c r="L815" s="40"/>
      <c r="M815" s="40"/>
      <c r="N815" s="40"/>
      <c r="O815" s="40"/>
      <c r="P815" s="42"/>
      <c r="Q815" s="42"/>
      <c r="R815" s="42"/>
      <c r="S815" s="42"/>
      <c r="T815" s="44"/>
      <c r="U815" s="44"/>
      <c r="V815" s="44"/>
      <c r="W815" s="44"/>
      <c r="X815" s="25" t="e">
        <f t="shared" si="128"/>
        <v>#VALUE!</v>
      </c>
      <c r="Y815" s="25" t="e">
        <f t="shared" si="132"/>
        <v>#VALUE!</v>
      </c>
      <c r="Z815" s="25"/>
      <c r="AA815" s="25">
        <f t="shared" si="129"/>
        <v>0</v>
      </c>
      <c r="AB815" s="25" t="e">
        <f t="shared" si="130"/>
        <v>#VALUE!</v>
      </c>
      <c r="AC815" s="25"/>
    </row>
    <row r="816" spans="1:29" s="30" customFormat="1" ht="15" customHeight="1" outlineLevel="2" x14ac:dyDescent="0.35">
      <c r="A816" s="25">
        <f t="shared" si="131"/>
        <v>796</v>
      </c>
      <c r="B816" s="25"/>
      <c r="C816" s="25"/>
      <c r="D816" s="25"/>
      <c r="E816" s="25" t="s">
        <v>2656</v>
      </c>
      <c r="F816" s="211" t="s">
        <v>3197</v>
      </c>
      <c r="G816" s="211"/>
      <c r="H816" s="25"/>
      <c r="I816" s="25" t="s">
        <v>1171</v>
      </c>
      <c r="J816" s="25"/>
      <c r="K816" s="40"/>
      <c r="L816" s="40"/>
      <c r="M816" s="40"/>
      <c r="N816" s="40"/>
      <c r="O816" s="40"/>
      <c r="P816" s="42"/>
      <c r="Q816" s="42"/>
      <c r="R816" s="42"/>
      <c r="S816" s="42"/>
      <c r="T816" s="44"/>
      <c r="U816" s="44"/>
      <c r="V816" s="44"/>
      <c r="W816" s="44"/>
      <c r="X816" s="25" t="e">
        <f t="shared" si="128"/>
        <v>#VALUE!</v>
      </c>
      <c r="Y816" s="25" t="e">
        <f t="shared" si="132"/>
        <v>#VALUE!</v>
      </c>
      <c r="Z816" s="25"/>
      <c r="AA816" s="25">
        <f t="shared" si="129"/>
        <v>0</v>
      </c>
      <c r="AB816" s="25" t="e">
        <f t="shared" si="130"/>
        <v>#VALUE!</v>
      </c>
      <c r="AC816" s="25"/>
    </row>
    <row r="817" spans="1:29" s="30" customFormat="1" ht="15" customHeight="1" outlineLevel="1" x14ac:dyDescent="0.35">
      <c r="A817" s="25">
        <f t="shared" si="131"/>
        <v>797</v>
      </c>
      <c r="B817" s="25"/>
      <c r="C817" s="25"/>
      <c r="D817" s="25" t="s">
        <v>2625</v>
      </c>
      <c r="E817" s="211" t="s">
        <v>3476</v>
      </c>
      <c r="F817" s="211"/>
      <c r="G817" s="211"/>
      <c r="H817" s="25"/>
      <c r="I817" s="25"/>
      <c r="J817" s="25"/>
      <c r="K817" s="40"/>
      <c r="L817" s="40"/>
      <c r="M817" s="40"/>
      <c r="N817" s="40"/>
      <c r="O817" s="40"/>
      <c r="P817" s="42"/>
      <c r="Q817" s="42"/>
      <c r="R817" s="42"/>
      <c r="S817" s="42"/>
      <c r="T817" s="44"/>
      <c r="U817" s="44"/>
      <c r="V817" s="44"/>
      <c r="W817" s="44"/>
      <c r="X817" s="25" t="e">
        <f t="shared" si="128"/>
        <v>#VALUE!</v>
      </c>
      <c r="Y817" s="25" t="e">
        <f t="shared" si="132"/>
        <v>#VALUE!</v>
      </c>
      <c r="Z817" s="25"/>
      <c r="AA817" s="25">
        <f t="shared" si="129"/>
        <v>0</v>
      </c>
      <c r="AB817" s="25" t="e">
        <f t="shared" si="130"/>
        <v>#VALUE!</v>
      </c>
      <c r="AC817" s="25"/>
    </row>
    <row r="818" spans="1:29" s="30" customFormat="1" ht="15" customHeight="1" outlineLevel="1" x14ac:dyDescent="0.35">
      <c r="A818" s="25">
        <f t="shared" si="131"/>
        <v>798</v>
      </c>
      <c r="B818" s="25"/>
      <c r="C818" s="25"/>
      <c r="D818" s="25" t="s">
        <v>2642</v>
      </c>
      <c r="E818" s="211" t="s">
        <v>3450</v>
      </c>
      <c r="F818" s="211"/>
      <c r="G818" s="211"/>
      <c r="H818" s="25"/>
      <c r="I818" s="25" t="s">
        <v>1251</v>
      </c>
      <c r="J818" s="25"/>
      <c r="K818" s="40"/>
      <c r="L818" s="40"/>
      <c r="M818" s="40"/>
      <c r="N818" s="40"/>
      <c r="O818" s="40"/>
      <c r="P818" s="42"/>
      <c r="Q818" s="42"/>
      <c r="R818" s="42"/>
      <c r="S818" s="42"/>
      <c r="T818" s="44"/>
      <c r="U818" s="44"/>
      <c r="V818" s="44"/>
      <c r="W818" s="44"/>
      <c r="X818" s="25" t="e">
        <f t="shared" si="128"/>
        <v>#VALUE!</v>
      </c>
      <c r="Y818" s="25" t="e">
        <f t="shared" si="132"/>
        <v>#VALUE!</v>
      </c>
      <c r="Z818" s="25"/>
      <c r="AA818" s="25">
        <f t="shared" si="129"/>
        <v>0</v>
      </c>
      <c r="AB818" s="25" t="e">
        <f t="shared" si="130"/>
        <v>#VALUE!</v>
      </c>
      <c r="AC818" s="25"/>
    </row>
    <row r="819" spans="1:29" s="30" customFormat="1" ht="15" customHeight="1" outlineLevel="1" x14ac:dyDescent="0.35">
      <c r="A819" s="25">
        <f t="shared" si="131"/>
        <v>799</v>
      </c>
      <c r="B819" s="25"/>
      <c r="C819" s="25"/>
      <c r="D819" s="25" t="s">
        <v>2651</v>
      </c>
      <c r="E819" s="211" t="s">
        <v>3477</v>
      </c>
      <c r="F819" s="211"/>
      <c r="G819" s="211"/>
      <c r="H819" s="25"/>
      <c r="I819" s="25"/>
      <c r="J819" s="25"/>
      <c r="K819" s="40"/>
      <c r="L819" s="40"/>
      <c r="M819" s="40"/>
      <c r="N819" s="40"/>
      <c r="O819" s="40"/>
      <c r="P819" s="42"/>
      <c r="Q819" s="42"/>
      <c r="R819" s="42"/>
      <c r="S819" s="42"/>
      <c r="T819" s="44"/>
      <c r="U819" s="44"/>
      <c r="V819" s="44"/>
      <c r="W819" s="44"/>
      <c r="X819" s="25" t="e">
        <f t="shared" si="128"/>
        <v>#VALUE!</v>
      </c>
      <c r="Y819" s="25" t="e">
        <f t="shared" si="132"/>
        <v>#VALUE!</v>
      </c>
      <c r="Z819" s="25"/>
      <c r="AA819" s="25">
        <f t="shared" si="129"/>
        <v>0</v>
      </c>
      <c r="AB819" s="25" t="e">
        <f t="shared" si="130"/>
        <v>#VALUE!</v>
      </c>
      <c r="AC819" s="25"/>
    </row>
    <row r="820" spans="1:29" s="30" customFormat="1" ht="15" customHeight="1" outlineLevel="2" x14ac:dyDescent="0.35">
      <c r="A820" s="25">
        <f t="shared" si="131"/>
        <v>800</v>
      </c>
      <c r="B820" s="25"/>
      <c r="C820" s="25"/>
      <c r="D820" s="25"/>
      <c r="E820" s="25" t="s">
        <v>3713</v>
      </c>
      <c r="F820" s="211" t="s">
        <v>3198</v>
      </c>
      <c r="G820" s="211"/>
      <c r="H820" s="25"/>
      <c r="I820" s="25" t="s">
        <v>1221</v>
      </c>
      <c r="J820" s="25"/>
      <c r="K820" s="40"/>
      <c r="L820" s="40"/>
      <c r="M820" s="40"/>
      <c r="N820" s="40"/>
      <c r="O820" s="40"/>
      <c r="P820" s="42"/>
      <c r="Q820" s="42"/>
      <c r="R820" s="42"/>
      <c r="S820" s="42"/>
      <c r="T820" s="44"/>
      <c r="U820" s="44"/>
      <c r="V820" s="44"/>
      <c r="W820" s="44"/>
      <c r="X820" s="25" t="e">
        <f t="shared" si="128"/>
        <v>#VALUE!</v>
      </c>
      <c r="Y820" s="25" t="e">
        <f t="shared" si="132"/>
        <v>#VALUE!</v>
      </c>
      <c r="Z820" s="25"/>
      <c r="AA820" s="25">
        <f t="shared" si="129"/>
        <v>0</v>
      </c>
      <c r="AB820" s="25" t="e">
        <f t="shared" si="130"/>
        <v>#VALUE!</v>
      </c>
      <c r="AC820" s="25"/>
    </row>
    <row r="821" spans="1:29" s="30" customFormat="1" ht="15" customHeight="1" outlineLevel="2" x14ac:dyDescent="0.35">
      <c r="A821" s="25">
        <f t="shared" si="131"/>
        <v>801</v>
      </c>
      <c r="B821" s="25"/>
      <c r="C821" s="25"/>
      <c r="D821" s="25"/>
      <c r="E821" s="25" t="s">
        <v>3714</v>
      </c>
      <c r="F821" s="211" t="s">
        <v>3199</v>
      </c>
      <c r="G821" s="211"/>
      <c r="H821" s="25"/>
      <c r="I821" s="25" t="s">
        <v>1222</v>
      </c>
      <c r="J821" s="25"/>
      <c r="K821" s="40"/>
      <c r="L821" s="40"/>
      <c r="M821" s="40"/>
      <c r="N821" s="40"/>
      <c r="O821" s="40"/>
      <c r="P821" s="42"/>
      <c r="Q821" s="42"/>
      <c r="R821" s="42"/>
      <c r="S821" s="42"/>
      <c r="T821" s="44"/>
      <c r="U821" s="44"/>
      <c r="V821" s="44"/>
      <c r="W821" s="44"/>
      <c r="X821" s="25" t="e">
        <f t="shared" si="128"/>
        <v>#VALUE!</v>
      </c>
      <c r="Y821" s="25" t="e">
        <f t="shared" si="132"/>
        <v>#VALUE!</v>
      </c>
      <c r="Z821" s="25"/>
      <c r="AA821" s="25">
        <f t="shared" si="129"/>
        <v>0</v>
      </c>
      <c r="AB821" s="25" t="e">
        <f t="shared" si="130"/>
        <v>#REF!</v>
      </c>
      <c r="AC821" s="25"/>
    </row>
    <row r="822" spans="1:29" s="30" customFormat="1" ht="15" customHeight="1" outlineLevel="2" x14ac:dyDescent="0.35">
      <c r="A822" s="25">
        <f t="shared" si="131"/>
        <v>802</v>
      </c>
      <c r="B822" s="25"/>
      <c r="C822" s="25"/>
      <c r="D822" s="25"/>
      <c r="E822" s="25" t="s">
        <v>3715</v>
      </c>
      <c r="F822" s="211" t="s">
        <v>3200</v>
      </c>
      <c r="G822" s="211"/>
      <c r="H822" s="25"/>
      <c r="I822" s="25" t="s">
        <v>1222</v>
      </c>
      <c r="J822" s="25"/>
      <c r="K822" s="40"/>
      <c r="L822" s="40"/>
      <c r="M822" s="40"/>
      <c r="N822" s="40"/>
      <c r="O822" s="40"/>
      <c r="P822" s="42"/>
      <c r="Q822" s="42"/>
      <c r="R822" s="42"/>
      <c r="S822" s="42"/>
      <c r="T822" s="44"/>
      <c r="U822" s="44"/>
      <c r="V822" s="44"/>
      <c r="W822" s="44"/>
      <c r="X822" s="25" t="e">
        <f t="shared" si="128"/>
        <v>#VALUE!</v>
      </c>
      <c r="Y822" s="25" t="e">
        <f t="shared" si="132"/>
        <v>#VALUE!</v>
      </c>
      <c r="Z822" s="25"/>
      <c r="AA822" s="25">
        <f t="shared" si="129"/>
        <v>0</v>
      </c>
      <c r="AB822" s="25" t="e">
        <f t="shared" si="130"/>
        <v>#REF!</v>
      </c>
      <c r="AC822" s="25"/>
    </row>
    <row r="823" spans="1:29" s="30" customFormat="1" ht="15" customHeight="1" outlineLevel="2" x14ac:dyDescent="0.35">
      <c r="A823" s="25">
        <f t="shared" si="131"/>
        <v>803</v>
      </c>
      <c r="B823" s="25"/>
      <c r="C823" s="25"/>
      <c r="D823" s="25"/>
      <c r="E823" s="25" t="s">
        <v>3716</v>
      </c>
      <c r="F823" s="211" t="s">
        <v>3201</v>
      </c>
      <c r="G823" s="211"/>
      <c r="H823" s="25"/>
      <c r="I823" s="25" t="s">
        <v>1223</v>
      </c>
      <c r="J823" s="25"/>
      <c r="K823" s="40"/>
      <c r="L823" s="40"/>
      <c r="M823" s="40"/>
      <c r="N823" s="40"/>
      <c r="O823" s="40"/>
      <c r="P823" s="42"/>
      <c r="Q823" s="42"/>
      <c r="R823" s="42"/>
      <c r="S823" s="42"/>
      <c r="T823" s="44"/>
      <c r="U823" s="44"/>
      <c r="V823" s="44"/>
      <c r="W823" s="44"/>
      <c r="X823" s="25" t="e">
        <f t="shared" si="128"/>
        <v>#VALUE!</v>
      </c>
      <c r="Y823" s="25" t="e">
        <f t="shared" si="132"/>
        <v>#VALUE!</v>
      </c>
      <c r="Z823" s="25"/>
      <c r="AA823" s="25">
        <f t="shared" si="129"/>
        <v>0</v>
      </c>
      <c r="AB823" s="25" t="e">
        <f t="shared" si="130"/>
        <v>#REF!</v>
      </c>
      <c r="AC823" s="25"/>
    </row>
    <row r="824" spans="1:29" s="30" customFormat="1" ht="15" customHeight="1" outlineLevel="1" x14ac:dyDescent="0.35">
      <c r="A824" s="25">
        <f t="shared" si="131"/>
        <v>804</v>
      </c>
      <c r="B824" s="25"/>
      <c r="C824" s="25"/>
      <c r="D824" s="25" t="s">
        <v>2653</v>
      </c>
      <c r="E824" s="211" t="s">
        <v>3478</v>
      </c>
      <c r="F824" s="211"/>
      <c r="G824" s="211"/>
      <c r="H824" s="25"/>
      <c r="I824" s="25" t="s">
        <v>1219</v>
      </c>
      <c r="J824" s="25"/>
      <c r="K824" s="40"/>
      <c r="L824" s="40"/>
      <c r="M824" s="40"/>
      <c r="N824" s="40"/>
      <c r="O824" s="40"/>
      <c r="P824" s="42"/>
      <c r="Q824" s="42"/>
      <c r="R824" s="42"/>
      <c r="S824" s="42"/>
      <c r="T824" s="44"/>
      <c r="U824" s="44"/>
      <c r="V824" s="44"/>
      <c r="W824" s="44"/>
      <c r="X824" s="25" t="e">
        <f t="shared" si="128"/>
        <v>#VALUE!</v>
      </c>
      <c r="Y824" s="25" t="e">
        <f t="shared" si="132"/>
        <v>#VALUE!</v>
      </c>
      <c r="Z824" s="25"/>
      <c r="AA824" s="25">
        <f t="shared" si="129"/>
        <v>0</v>
      </c>
      <c r="AB824" s="25" t="e">
        <f t="shared" si="130"/>
        <v>#REF!</v>
      </c>
      <c r="AC824" s="25"/>
    </row>
    <row r="825" spans="1:29" s="30" customFormat="1" ht="15" customHeight="1" outlineLevel="1" x14ac:dyDescent="0.35">
      <c r="A825" s="25">
        <f t="shared" si="131"/>
        <v>805</v>
      </c>
      <c r="B825" s="25"/>
      <c r="C825" s="25"/>
      <c r="D825" s="25" t="s">
        <v>2654</v>
      </c>
      <c r="E825" s="211" t="s">
        <v>3479</v>
      </c>
      <c r="F825" s="211"/>
      <c r="G825" s="211"/>
      <c r="H825" s="25"/>
      <c r="I825" s="25"/>
      <c r="J825" s="25"/>
      <c r="K825" s="40"/>
      <c r="L825" s="40"/>
      <c r="M825" s="40"/>
      <c r="N825" s="40"/>
      <c r="O825" s="40"/>
      <c r="P825" s="42"/>
      <c r="Q825" s="42"/>
      <c r="R825" s="42"/>
      <c r="S825" s="42"/>
      <c r="T825" s="44"/>
      <c r="U825" s="44"/>
      <c r="V825" s="44"/>
      <c r="W825" s="44"/>
      <c r="X825" s="25" t="e">
        <f t="shared" si="128"/>
        <v>#VALUE!</v>
      </c>
      <c r="Y825" s="25" t="e">
        <f t="shared" si="132"/>
        <v>#VALUE!</v>
      </c>
      <c r="Z825" s="25"/>
      <c r="AA825" s="25">
        <f t="shared" si="129"/>
        <v>0</v>
      </c>
      <c r="AB825" s="25">
        <f t="shared" si="130"/>
        <v>3</v>
      </c>
      <c r="AC825" s="25"/>
    </row>
    <row r="826" spans="1:29" s="30" customFormat="1" ht="15" customHeight="1" x14ac:dyDescent="0.35">
      <c r="A826" s="25"/>
      <c r="B826" s="25"/>
      <c r="C826" s="25"/>
      <c r="D826" s="25"/>
      <c r="E826" s="25"/>
      <c r="F826" s="25"/>
      <c r="G826" s="25"/>
      <c r="H826" s="25"/>
      <c r="I826" s="25"/>
      <c r="J826" s="25"/>
      <c r="K826" s="40"/>
      <c r="L826" s="40"/>
      <c r="M826" s="40"/>
      <c r="N826" s="40"/>
      <c r="O826" s="40"/>
      <c r="P826" s="42"/>
      <c r="Q826" s="42"/>
      <c r="R826" s="42"/>
      <c r="S826" s="42"/>
      <c r="T826" s="44"/>
      <c r="U826" s="44"/>
      <c r="V826" s="44"/>
      <c r="W826" s="44"/>
      <c r="X826" s="25"/>
      <c r="Y826" s="25"/>
      <c r="Z826" s="25"/>
      <c r="AA826" s="25"/>
      <c r="AB826" s="25"/>
      <c r="AC826" s="25"/>
    </row>
    <row r="827" spans="1:29" s="31" customFormat="1" ht="15" customHeight="1" x14ac:dyDescent="0.35">
      <c r="A827" s="38">
        <f>A825+1</f>
        <v>806</v>
      </c>
      <c r="B827" s="38">
        <v>1.7</v>
      </c>
      <c r="C827" s="200" t="s">
        <v>3480</v>
      </c>
      <c r="D827" s="200"/>
      <c r="E827" s="200"/>
      <c r="F827" s="200"/>
      <c r="G827" s="200"/>
      <c r="H827" s="38"/>
      <c r="I827" s="38"/>
      <c r="J827" s="38"/>
      <c r="K827" s="46">
        <f>IF(Sheet2!$C$5="COTS/SaaS",Sheet1!$D11,Sheet1!$C11)</f>
        <v>0.01</v>
      </c>
      <c r="L827" s="40"/>
      <c r="M827" s="40"/>
      <c r="N827" s="40"/>
      <c r="O827" s="40"/>
      <c r="P827" s="42"/>
      <c r="Q827" s="42"/>
      <c r="R827" s="42"/>
      <c r="S827" s="42"/>
      <c r="T827" s="44"/>
      <c r="U827" s="44"/>
      <c r="V827" s="44"/>
      <c r="W827" s="44"/>
      <c r="X827" s="38" t="e">
        <f t="shared" ref="X827:X835" si="133">IF(ISBLANK(P827),IF(ISBLANK(Q827),IF(ISBLANK(R827),IF(ISBLANK(S827),"Error",S827),R827),Q827),P827)/6</f>
        <v>#VALUE!</v>
      </c>
      <c r="Y827" s="38" t="e">
        <f t="shared" si="132"/>
        <v>#VALUE!</v>
      </c>
      <c r="Z827" s="38"/>
      <c r="AA827" s="38">
        <f t="shared" ref="AA827:AA835" si="134">IF(ISBLANK(Z827),,WORKDAY(VLOOKUP(Z827,$A$2:$AB$876,26),0))</f>
        <v>0</v>
      </c>
      <c r="AB827" s="38" t="e">
        <f t="shared" ref="AB827:AB835" si="135">AB764</f>
        <v>#REF!</v>
      </c>
      <c r="AC827" s="38"/>
    </row>
    <row r="828" spans="1:29" s="31" customFormat="1" ht="15" customHeight="1" outlineLevel="1" x14ac:dyDescent="0.35">
      <c r="A828" s="38">
        <f t="shared" si="131"/>
        <v>807</v>
      </c>
      <c r="B828" s="38"/>
      <c r="C828" s="38" t="s">
        <v>1315</v>
      </c>
      <c r="D828" s="200" t="s">
        <v>3523</v>
      </c>
      <c r="E828" s="200"/>
      <c r="F828" s="200"/>
      <c r="G828" s="200"/>
      <c r="H828" s="38"/>
      <c r="I828" s="38"/>
      <c r="J828" s="38"/>
      <c r="K828" s="40"/>
      <c r="L828" s="40"/>
      <c r="M828" s="40"/>
      <c r="N828" s="40"/>
      <c r="O828" s="40"/>
      <c r="P828" s="42"/>
      <c r="Q828" s="42"/>
      <c r="R828" s="42"/>
      <c r="S828" s="42"/>
      <c r="T828" s="44"/>
      <c r="U828" s="44"/>
      <c r="V828" s="44"/>
      <c r="W828" s="44"/>
      <c r="X828" s="38" t="e">
        <f t="shared" si="133"/>
        <v>#VALUE!</v>
      </c>
      <c r="Y828" s="38" t="e">
        <f t="shared" si="132"/>
        <v>#VALUE!</v>
      </c>
      <c r="Z828" s="38"/>
      <c r="AA828" s="38">
        <f t="shared" si="134"/>
        <v>0</v>
      </c>
      <c r="AB828" s="38" t="e">
        <f t="shared" si="135"/>
        <v>#REF!</v>
      </c>
      <c r="AC828" s="38"/>
    </row>
    <row r="829" spans="1:29" s="31" customFormat="1" ht="15" customHeight="1" outlineLevel="2" x14ac:dyDescent="0.35">
      <c r="A829" s="38">
        <f t="shared" si="131"/>
        <v>808</v>
      </c>
      <c r="B829" s="38"/>
      <c r="C829" s="38"/>
      <c r="D829" s="38" t="s">
        <v>1317</v>
      </c>
      <c r="E829" s="200" t="s">
        <v>3202</v>
      </c>
      <c r="F829" s="200"/>
      <c r="G829" s="200"/>
      <c r="H829" s="38"/>
      <c r="I829" s="38" t="s">
        <v>1224</v>
      </c>
      <c r="J829" s="38"/>
      <c r="K829" s="40"/>
      <c r="L829" s="40"/>
      <c r="M829" s="40"/>
      <c r="N829" s="40"/>
      <c r="O829" s="40"/>
      <c r="P829" s="42"/>
      <c r="Q829" s="42"/>
      <c r="R829" s="42"/>
      <c r="S829" s="42"/>
      <c r="T829" s="44"/>
      <c r="U829" s="44"/>
      <c r="V829" s="44"/>
      <c r="W829" s="44"/>
      <c r="X829" s="38" t="e">
        <f t="shared" si="133"/>
        <v>#VALUE!</v>
      </c>
      <c r="Y829" s="38" t="e">
        <f t="shared" si="132"/>
        <v>#VALUE!</v>
      </c>
      <c r="Z829" s="38"/>
      <c r="AA829" s="38">
        <f t="shared" si="134"/>
        <v>0</v>
      </c>
      <c r="AB829" s="38" t="e">
        <f t="shared" si="135"/>
        <v>#REF!</v>
      </c>
      <c r="AC829" s="38"/>
    </row>
    <row r="830" spans="1:29" s="31" customFormat="1" ht="15" customHeight="1" outlineLevel="2" x14ac:dyDescent="0.35">
      <c r="A830" s="38">
        <f t="shared" si="131"/>
        <v>809</v>
      </c>
      <c r="B830" s="38"/>
      <c r="C830" s="38"/>
      <c r="D830" s="38" t="s">
        <v>1317</v>
      </c>
      <c r="E830" s="38" t="s">
        <v>3203</v>
      </c>
      <c r="F830" s="38"/>
      <c r="G830" s="38"/>
      <c r="H830" s="38"/>
      <c r="I830" s="38" t="s">
        <v>1225</v>
      </c>
      <c r="J830" s="38"/>
      <c r="K830" s="40"/>
      <c r="L830" s="40"/>
      <c r="M830" s="40"/>
      <c r="N830" s="40"/>
      <c r="O830" s="40"/>
      <c r="P830" s="42"/>
      <c r="Q830" s="42"/>
      <c r="R830" s="42"/>
      <c r="S830" s="42"/>
      <c r="T830" s="44"/>
      <c r="U830" s="44"/>
      <c r="V830" s="44"/>
      <c r="W830" s="44"/>
      <c r="X830" s="38" t="e">
        <f t="shared" si="133"/>
        <v>#VALUE!</v>
      </c>
      <c r="Y830" s="38" t="e">
        <f t="shared" si="132"/>
        <v>#VALUE!</v>
      </c>
      <c r="Z830" s="38"/>
      <c r="AA830" s="38">
        <f t="shared" si="134"/>
        <v>0</v>
      </c>
      <c r="AB830" s="38" t="e">
        <f t="shared" si="135"/>
        <v>#REF!</v>
      </c>
      <c r="AC830" s="38"/>
    </row>
    <row r="831" spans="1:29" s="31" customFormat="1" ht="15" customHeight="1" outlineLevel="2" x14ac:dyDescent="0.35">
      <c r="A831" s="38">
        <f t="shared" si="131"/>
        <v>810</v>
      </c>
      <c r="B831" s="38"/>
      <c r="C831" s="38"/>
      <c r="D831" s="38" t="s">
        <v>1317</v>
      </c>
      <c r="E831" s="200" t="s">
        <v>3204</v>
      </c>
      <c r="F831" s="200"/>
      <c r="G831" s="200"/>
      <c r="H831" s="38"/>
      <c r="I831" s="38" t="s">
        <v>1225</v>
      </c>
      <c r="J831" s="38"/>
      <c r="K831" s="40"/>
      <c r="L831" s="40"/>
      <c r="M831" s="40"/>
      <c r="N831" s="40"/>
      <c r="O831" s="40"/>
      <c r="P831" s="42"/>
      <c r="Q831" s="42"/>
      <c r="R831" s="42"/>
      <c r="S831" s="42"/>
      <c r="T831" s="44"/>
      <c r="U831" s="44"/>
      <c r="V831" s="44"/>
      <c r="W831" s="44"/>
      <c r="X831" s="38" t="e">
        <f t="shared" si="133"/>
        <v>#VALUE!</v>
      </c>
      <c r="Y831" s="38" t="e">
        <f t="shared" si="132"/>
        <v>#VALUE!</v>
      </c>
      <c r="Z831" s="38"/>
      <c r="AA831" s="38">
        <f t="shared" si="134"/>
        <v>0</v>
      </c>
      <c r="AB831" s="38">
        <f t="shared" si="135"/>
        <v>0</v>
      </c>
      <c r="AC831" s="38"/>
    </row>
    <row r="832" spans="1:29" s="31" customFormat="1" ht="15" customHeight="1" outlineLevel="2" x14ac:dyDescent="0.35">
      <c r="A832" s="38">
        <f t="shared" si="131"/>
        <v>811</v>
      </c>
      <c r="B832" s="38"/>
      <c r="C832" s="38"/>
      <c r="D832" s="38" t="s">
        <v>1317</v>
      </c>
      <c r="E832" s="200" t="s">
        <v>3205</v>
      </c>
      <c r="F832" s="200"/>
      <c r="G832" s="200"/>
      <c r="H832" s="38"/>
      <c r="I832" s="38" t="s">
        <v>1225</v>
      </c>
      <c r="J832" s="38"/>
      <c r="K832" s="40"/>
      <c r="L832" s="40"/>
      <c r="M832" s="40"/>
      <c r="N832" s="40"/>
      <c r="O832" s="40"/>
      <c r="P832" s="42"/>
      <c r="Q832" s="42"/>
      <c r="R832" s="42"/>
      <c r="S832" s="42"/>
      <c r="T832" s="44"/>
      <c r="U832" s="44"/>
      <c r="V832" s="44"/>
      <c r="W832" s="44"/>
      <c r="X832" s="38" t="e">
        <f t="shared" si="133"/>
        <v>#VALUE!</v>
      </c>
      <c r="Y832" s="38" t="e">
        <f t="shared" si="132"/>
        <v>#VALUE!</v>
      </c>
      <c r="Z832" s="38"/>
      <c r="AA832" s="38">
        <f t="shared" si="134"/>
        <v>0</v>
      </c>
      <c r="AB832" s="38" t="e">
        <f t="shared" si="135"/>
        <v>#REF!</v>
      </c>
      <c r="AC832" s="38"/>
    </row>
    <row r="833" spans="1:29" s="31" customFormat="1" ht="15" customHeight="1" outlineLevel="1" x14ac:dyDescent="0.35">
      <c r="A833" s="38">
        <f t="shared" si="131"/>
        <v>812</v>
      </c>
      <c r="B833" s="38"/>
      <c r="C833" s="38" t="s">
        <v>1339</v>
      </c>
      <c r="D833" s="200" t="s">
        <v>3524</v>
      </c>
      <c r="E833" s="200"/>
      <c r="F833" s="200"/>
      <c r="G833" s="200"/>
      <c r="H833" s="38"/>
      <c r="I833" s="38" t="s">
        <v>1226</v>
      </c>
      <c r="J833" s="38"/>
      <c r="K833" s="40"/>
      <c r="L833" s="40"/>
      <c r="M833" s="40"/>
      <c r="N833" s="40"/>
      <c r="O833" s="40"/>
      <c r="P833" s="42"/>
      <c r="Q833" s="42"/>
      <c r="R833" s="42"/>
      <c r="S833" s="42"/>
      <c r="T833" s="44"/>
      <c r="U833" s="44"/>
      <c r="V833" s="44"/>
      <c r="W833" s="44"/>
      <c r="X833" s="38" t="e">
        <f t="shared" si="133"/>
        <v>#VALUE!</v>
      </c>
      <c r="Y833" s="38" t="e">
        <f t="shared" si="132"/>
        <v>#VALUE!</v>
      </c>
      <c r="Z833" s="38"/>
      <c r="AA833" s="38">
        <f t="shared" si="134"/>
        <v>0</v>
      </c>
      <c r="AB833" s="38" t="e">
        <f t="shared" si="135"/>
        <v>#REF!</v>
      </c>
      <c r="AC833" s="38"/>
    </row>
    <row r="834" spans="1:29" s="31" customFormat="1" ht="15" customHeight="1" outlineLevel="1" x14ac:dyDescent="0.35">
      <c r="A834" s="38">
        <f t="shared" si="131"/>
        <v>813</v>
      </c>
      <c r="B834" s="38"/>
      <c r="C834" s="38" t="s">
        <v>1375</v>
      </c>
      <c r="D834" s="200" t="s">
        <v>3525</v>
      </c>
      <c r="E834" s="200"/>
      <c r="F834" s="200"/>
      <c r="G834" s="200"/>
      <c r="H834" s="38"/>
      <c r="I834" s="38" t="s">
        <v>1129</v>
      </c>
      <c r="J834" s="38"/>
      <c r="K834" s="40"/>
      <c r="L834" s="40"/>
      <c r="M834" s="40"/>
      <c r="N834" s="40"/>
      <c r="O834" s="40"/>
      <c r="P834" s="42"/>
      <c r="Q834" s="42"/>
      <c r="R834" s="42"/>
      <c r="S834" s="42"/>
      <c r="T834" s="44"/>
      <c r="U834" s="44"/>
      <c r="V834" s="44"/>
      <c r="W834" s="44"/>
      <c r="X834" s="38" t="e">
        <f t="shared" si="133"/>
        <v>#VALUE!</v>
      </c>
      <c r="Y834" s="38" t="e">
        <f t="shared" si="132"/>
        <v>#VALUE!</v>
      </c>
      <c r="Z834" s="38"/>
      <c r="AA834" s="38">
        <f t="shared" si="134"/>
        <v>0</v>
      </c>
      <c r="AB834" s="38" t="e">
        <f t="shared" si="135"/>
        <v>#REF!</v>
      </c>
      <c r="AC834" s="38"/>
    </row>
    <row r="835" spans="1:29" s="31" customFormat="1" ht="15" customHeight="1" outlineLevel="1" x14ac:dyDescent="0.35">
      <c r="A835" s="38">
        <f t="shared" si="131"/>
        <v>814</v>
      </c>
      <c r="B835" s="38"/>
      <c r="C835" s="38" t="s">
        <v>1391</v>
      </c>
      <c r="D835" s="200" t="s">
        <v>3554</v>
      </c>
      <c r="E835" s="200"/>
      <c r="F835" s="200"/>
      <c r="G835" s="200"/>
      <c r="H835" s="38"/>
      <c r="I835" s="38"/>
      <c r="J835" s="38"/>
      <c r="K835" s="40"/>
      <c r="L835" s="40"/>
      <c r="M835" s="40"/>
      <c r="N835" s="40"/>
      <c r="O835" s="40"/>
      <c r="P835" s="42"/>
      <c r="Q835" s="42"/>
      <c r="R835" s="42"/>
      <c r="S835" s="42"/>
      <c r="T835" s="44"/>
      <c r="U835" s="44"/>
      <c r="V835" s="44"/>
      <c r="W835" s="44"/>
      <c r="X835" s="38" t="e">
        <f t="shared" si="133"/>
        <v>#VALUE!</v>
      </c>
      <c r="Y835" s="38" t="e">
        <f t="shared" si="132"/>
        <v>#VALUE!</v>
      </c>
      <c r="Z835" s="38"/>
      <c r="AA835" s="38">
        <f t="shared" si="134"/>
        <v>0</v>
      </c>
      <c r="AB835" s="38" t="e">
        <f t="shared" si="135"/>
        <v>#REF!</v>
      </c>
      <c r="AC835" s="38"/>
    </row>
    <row r="836" spans="1:29" s="31" customFormat="1" ht="15" customHeight="1" x14ac:dyDescent="0.35">
      <c r="A836" s="38"/>
      <c r="B836" s="38"/>
      <c r="C836" s="38"/>
      <c r="D836" s="38"/>
      <c r="E836" s="38"/>
      <c r="F836" s="38"/>
      <c r="G836" s="38"/>
      <c r="H836" s="38"/>
      <c r="I836" s="38"/>
      <c r="J836" s="38"/>
      <c r="K836" s="40"/>
      <c r="L836" s="40"/>
      <c r="M836" s="40"/>
      <c r="N836" s="40"/>
      <c r="O836" s="40"/>
      <c r="P836" s="42"/>
      <c r="Q836" s="42"/>
      <c r="R836" s="42"/>
      <c r="S836" s="42"/>
      <c r="T836" s="44"/>
      <c r="U836" s="44"/>
      <c r="V836" s="44"/>
      <c r="W836" s="44"/>
      <c r="X836" s="38"/>
      <c r="Y836" s="38"/>
      <c r="Z836" s="38"/>
      <c r="AA836" s="38"/>
      <c r="AB836" s="38"/>
      <c r="AC836" s="38"/>
    </row>
    <row r="837" spans="1:29" ht="15" customHeight="1" x14ac:dyDescent="0.35">
      <c r="A837" s="33">
        <f>A835+1</f>
        <v>815</v>
      </c>
      <c r="B837" s="33">
        <v>1.8</v>
      </c>
      <c r="C837" s="213" t="s">
        <v>3555</v>
      </c>
      <c r="D837" s="213"/>
      <c r="E837" s="213"/>
      <c r="F837" s="213"/>
      <c r="G837" s="213"/>
      <c r="H837" s="33"/>
      <c r="I837" s="33"/>
      <c r="J837" s="33"/>
      <c r="K837" s="40"/>
      <c r="L837" s="40"/>
      <c r="M837" s="40"/>
      <c r="N837" s="40"/>
      <c r="O837" s="40"/>
      <c r="P837" s="42"/>
      <c r="Q837" s="42"/>
      <c r="R837" s="42"/>
      <c r="S837" s="42"/>
      <c r="T837" s="44"/>
      <c r="U837" s="44"/>
      <c r="V837" s="44"/>
      <c r="W837" s="44"/>
      <c r="X837" s="33" t="e">
        <f t="shared" ref="X837:X876" si="136">IF(ISBLANK(P837),IF(ISBLANK(Q837),IF(ISBLANK(R837),IF(ISBLANK(S837),"Error",S837),R837),Q837),P837)/6</f>
        <v>#VALUE!</v>
      </c>
      <c r="Y837" s="33" t="e">
        <f t="shared" si="132"/>
        <v>#VALUE!</v>
      </c>
      <c r="Z837" s="33"/>
      <c r="AA837" s="33">
        <f t="shared" ref="AA837:AA876" si="137">IF(ISBLANK(Z837),,WORKDAY(VLOOKUP(Z837,$A$2:$AB$876,26),0))</f>
        <v>0</v>
      </c>
      <c r="AB837" s="33" t="e">
        <f t="shared" ref="AB837:AB850" si="138">AB773</f>
        <v>#REF!</v>
      </c>
      <c r="AC837" s="33"/>
    </row>
    <row r="838" spans="1:29" ht="15" customHeight="1" x14ac:dyDescent="0.35">
      <c r="A838" s="33">
        <f t="shared" si="131"/>
        <v>816</v>
      </c>
      <c r="B838" s="33"/>
      <c r="C838" s="33" t="s">
        <v>1437</v>
      </c>
      <c r="D838" s="33" t="s">
        <v>2833</v>
      </c>
      <c r="E838" s="33"/>
      <c r="F838" s="33"/>
      <c r="G838" s="33"/>
      <c r="H838" s="33"/>
      <c r="I838" s="33"/>
      <c r="J838" s="33"/>
      <c r="K838" s="40"/>
      <c r="L838" s="40"/>
      <c r="M838" s="40"/>
      <c r="N838" s="40"/>
      <c r="O838" s="40"/>
      <c r="P838" s="42"/>
      <c r="Q838" s="42"/>
      <c r="R838" s="42"/>
      <c r="S838" s="42"/>
      <c r="T838" s="44"/>
      <c r="U838" s="44"/>
      <c r="V838" s="44"/>
      <c r="W838" s="44"/>
      <c r="X838" s="33" t="e">
        <f t="shared" si="136"/>
        <v>#VALUE!</v>
      </c>
      <c r="Y838" s="33" t="e">
        <f t="shared" si="132"/>
        <v>#VALUE!</v>
      </c>
      <c r="Z838" s="33"/>
      <c r="AA838" s="33">
        <f t="shared" si="137"/>
        <v>0</v>
      </c>
      <c r="AB838" s="33" t="e">
        <f t="shared" si="138"/>
        <v>#REF!</v>
      </c>
      <c r="AC838" s="33"/>
    </row>
    <row r="839" spans="1:29" ht="15" customHeight="1" x14ac:dyDescent="0.35">
      <c r="A839" s="33">
        <f t="shared" si="131"/>
        <v>817</v>
      </c>
      <c r="B839" s="33"/>
      <c r="C839" s="33"/>
      <c r="D839" s="33"/>
      <c r="E839" s="33" t="s">
        <v>3410</v>
      </c>
      <c r="F839" s="213" t="s">
        <v>3469</v>
      </c>
      <c r="G839" s="213"/>
      <c r="H839" s="33"/>
      <c r="I839" s="33" t="s">
        <v>1227</v>
      </c>
      <c r="J839" s="33"/>
      <c r="K839" s="40"/>
      <c r="L839" s="40"/>
      <c r="M839" s="40"/>
      <c r="N839" s="40"/>
      <c r="O839" s="40"/>
      <c r="P839" s="42"/>
      <c r="Q839" s="42"/>
      <c r="R839" s="42"/>
      <c r="S839" s="42"/>
      <c r="T839" s="44"/>
      <c r="U839" s="44"/>
      <c r="V839" s="44"/>
      <c r="W839" s="44"/>
      <c r="X839" s="33" t="e">
        <f t="shared" si="136"/>
        <v>#VALUE!</v>
      </c>
      <c r="Y839" s="33" t="e">
        <f t="shared" si="132"/>
        <v>#VALUE!</v>
      </c>
      <c r="Z839" s="33"/>
      <c r="AA839" s="33">
        <f t="shared" si="137"/>
        <v>0</v>
      </c>
      <c r="AB839" s="33" t="e">
        <f t="shared" si="138"/>
        <v>#REF!</v>
      </c>
      <c r="AC839" s="33"/>
    </row>
    <row r="840" spans="1:29" ht="15" customHeight="1" x14ac:dyDescent="0.35">
      <c r="A840" s="33">
        <f t="shared" si="131"/>
        <v>818</v>
      </c>
      <c r="B840" s="33"/>
      <c r="C840" s="33"/>
      <c r="D840" s="33"/>
      <c r="E840" s="33" t="s">
        <v>3410</v>
      </c>
      <c r="F840" s="213" t="s">
        <v>3470</v>
      </c>
      <c r="G840" s="213"/>
      <c r="H840" s="33"/>
      <c r="I840" s="33" t="s">
        <v>1227</v>
      </c>
      <c r="J840" s="33"/>
      <c r="K840" s="40"/>
      <c r="L840" s="40"/>
      <c r="M840" s="40"/>
      <c r="N840" s="40"/>
      <c r="O840" s="40"/>
      <c r="P840" s="42"/>
      <c r="Q840" s="42"/>
      <c r="R840" s="42"/>
      <c r="S840" s="42"/>
      <c r="T840" s="44"/>
      <c r="U840" s="44"/>
      <c r="V840" s="44"/>
      <c r="W840" s="44"/>
      <c r="X840" s="33" t="e">
        <f t="shared" si="136"/>
        <v>#VALUE!</v>
      </c>
      <c r="Y840" s="33" t="e">
        <f t="shared" si="132"/>
        <v>#VALUE!</v>
      </c>
      <c r="Z840" s="33"/>
      <c r="AA840" s="33">
        <f t="shared" si="137"/>
        <v>0</v>
      </c>
      <c r="AB840" s="33" t="e">
        <f t="shared" si="138"/>
        <v>#REF!</v>
      </c>
      <c r="AC840" s="33"/>
    </row>
    <row r="841" spans="1:29" ht="15" customHeight="1" x14ac:dyDescent="0.35">
      <c r="A841" s="33">
        <f t="shared" si="131"/>
        <v>819</v>
      </c>
      <c r="B841" s="33"/>
      <c r="C841" s="33"/>
      <c r="D841" s="33"/>
      <c r="E841" s="33" t="s">
        <v>3410</v>
      </c>
      <c r="F841" s="33" t="s">
        <v>3526</v>
      </c>
      <c r="G841" s="33"/>
      <c r="H841" s="33"/>
      <c r="I841" s="33" t="s">
        <v>1227</v>
      </c>
      <c r="J841" s="33"/>
      <c r="K841" s="40"/>
      <c r="L841" s="40"/>
      <c r="M841" s="40"/>
      <c r="N841" s="40"/>
      <c r="O841" s="40"/>
      <c r="P841" s="42"/>
      <c r="Q841" s="42"/>
      <c r="R841" s="42"/>
      <c r="S841" s="42"/>
      <c r="T841" s="44"/>
      <c r="U841" s="44"/>
      <c r="V841" s="44"/>
      <c r="W841" s="44"/>
      <c r="X841" s="33" t="e">
        <f t="shared" si="136"/>
        <v>#VALUE!</v>
      </c>
      <c r="Y841" s="33" t="e">
        <f t="shared" si="132"/>
        <v>#VALUE!</v>
      </c>
      <c r="Z841" s="33"/>
      <c r="AA841" s="33">
        <f t="shared" si="137"/>
        <v>0</v>
      </c>
      <c r="AB841" s="33" t="e">
        <f t="shared" si="138"/>
        <v>#REF!</v>
      </c>
      <c r="AC841" s="33"/>
    </row>
    <row r="842" spans="1:29" ht="15" customHeight="1" x14ac:dyDescent="0.35">
      <c r="A842" s="33">
        <f t="shared" si="131"/>
        <v>820</v>
      </c>
      <c r="B842" s="33"/>
      <c r="C842" s="33"/>
      <c r="D842" s="33"/>
      <c r="E842" s="33" t="s">
        <v>3410</v>
      </c>
      <c r="F842" s="33" t="s">
        <v>3527</v>
      </c>
      <c r="G842" s="33"/>
      <c r="H842" s="33"/>
      <c r="I842" s="33" t="s">
        <v>1227</v>
      </c>
      <c r="J842" s="33"/>
      <c r="K842" s="40"/>
      <c r="L842" s="40"/>
      <c r="M842" s="40"/>
      <c r="N842" s="40"/>
      <c r="O842" s="40"/>
      <c r="P842" s="42"/>
      <c r="Q842" s="42"/>
      <c r="R842" s="42"/>
      <c r="S842" s="42"/>
      <c r="T842" s="44"/>
      <c r="U842" s="44"/>
      <c r="V842" s="44"/>
      <c r="W842" s="44"/>
      <c r="X842" s="33" t="e">
        <f t="shared" si="136"/>
        <v>#VALUE!</v>
      </c>
      <c r="Y842" s="33" t="e">
        <f t="shared" si="132"/>
        <v>#VALUE!</v>
      </c>
      <c r="Z842" s="33"/>
      <c r="AA842" s="33">
        <f t="shared" si="137"/>
        <v>0</v>
      </c>
      <c r="AB842" s="33" t="e">
        <f t="shared" si="138"/>
        <v>#REF!</v>
      </c>
      <c r="AC842" s="33"/>
    </row>
    <row r="843" spans="1:29" ht="15" customHeight="1" x14ac:dyDescent="0.35">
      <c r="A843" s="33">
        <f t="shared" si="131"/>
        <v>821</v>
      </c>
      <c r="B843" s="33"/>
      <c r="C843" s="33"/>
      <c r="D843" s="33"/>
      <c r="E843" s="33" t="s">
        <v>3410</v>
      </c>
      <c r="F843" s="213" t="s">
        <v>3528</v>
      </c>
      <c r="G843" s="213"/>
      <c r="H843" s="33"/>
      <c r="I843" s="33" t="s">
        <v>1227</v>
      </c>
      <c r="J843" s="33"/>
      <c r="K843" s="40"/>
      <c r="L843" s="40"/>
      <c r="M843" s="40"/>
      <c r="N843" s="40"/>
      <c r="O843" s="40"/>
      <c r="P843" s="42"/>
      <c r="Q843" s="42"/>
      <c r="R843" s="42"/>
      <c r="S843" s="42"/>
      <c r="T843" s="44"/>
      <c r="U843" s="44"/>
      <c r="V843" s="44"/>
      <c r="W843" s="44"/>
      <c r="X843" s="33" t="e">
        <f t="shared" si="136"/>
        <v>#VALUE!</v>
      </c>
      <c r="Y843" s="33" t="e">
        <f t="shared" si="132"/>
        <v>#VALUE!</v>
      </c>
      <c r="Z843" s="33"/>
      <c r="AA843" s="33">
        <f t="shared" si="137"/>
        <v>0</v>
      </c>
      <c r="AB843" s="33" t="e">
        <f t="shared" si="138"/>
        <v>#REF!</v>
      </c>
      <c r="AC843" s="33"/>
    </row>
    <row r="844" spans="1:29" ht="15" customHeight="1" x14ac:dyDescent="0.35">
      <c r="A844" s="33">
        <f t="shared" si="131"/>
        <v>822</v>
      </c>
      <c r="B844" s="33"/>
      <c r="C844" s="33"/>
      <c r="D844" s="33"/>
      <c r="E844" s="33" t="s">
        <v>3410</v>
      </c>
      <c r="F844" s="213" t="s">
        <v>3529</v>
      </c>
      <c r="G844" s="213"/>
      <c r="H844" s="33"/>
      <c r="I844" s="33" t="s">
        <v>1228</v>
      </c>
      <c r="J844" s="33"/>
      <c r="K844" s="40"/>
      <c r="L844" s="40"/>
      <c r="M844" s="40"/>
      <c r="N844" s="40"/>
      <c r="O844" s="40"/>
      <c r="P844" s="42"/>
      <c r="Q844" s="42"/>
      <c r="R844" s="42"/>
      <c r="S844" s="42"/>
      <c r="T844" s="44"/>
      <c r="U844" s="44"/>
      <c r="V844" s="44"/>
      <c r="W844" s="44"/>
      <c r="X844" s="33" t="e">
        <f t="shared" si="136"/>
        <v>#VALUE!</v>
      </c>
      <c r="Y844" s="33" t="e">
        <f t="shared" si="132"/>
        <v>#VALUE!</v>
      </c>
      <c r="Z844" s="33"/>
      <c r="AA844" s="33">
        <f t="shared" si="137"/>
        <v>0</v>
      </c>
      <c r="AB844" s="33" t="e">
        <f t="shared" si="138"/>
        <v>#REF!</v>
      </c>
      <c r="AC844" s="33"/>
    </row>
    <row r="845" spans="1:29" ht="15" customHeight="1" x14ac:dyDescent="0.35">
      <c r="A845" s="33">
        <f t="shared" si="131"/>
        <v>823</v>
      </c>
      <c r="B845" s="33"/>
      <c r="C845" s="33"/>
      <c r="D845" s="33"/>
      <c r="E845" s="33" t="s">
        <v>3410</v>
      </c>
      <c r="F845" s="213" t="s">
        <v>3530</v>
      </c>
      <c r="G845" s="213"/>
      <c r="H845" s="33"/>
      <c r="I845" s="33" t="s">
        <v>1129</v>
      </c>
      <c r="J845" s="33"/>
      <c r="K845" s="40"/>
      <c r="L845" s="40"/>
      <c r="M845" s="40"/>
      <c r="N845" s="40"/>
      <c r="O845" s="40"/>
      <c r="P845" s="42"/>
      <c r="Q845" s="42"/>
      <c r="R845" s="42"/>
      <c r="S845" s="42"/>
      <c r="T845" s="44"/>
      <c r="U845" s="44"/>
      <c r="V845" s="44"/>
      <c r="W845" s="44"/>
      <c r="X845" s="33" t="e">
        <f t="shared" si="136"/>
        <v>#VALUE!</v>
      </c>
      <c r="Y845" s="33" t="e">
        <f t="shared" si="132"/>
        <v>#VALUE!</v>
      </c>
      <c r="Z845" s="33"/>
      <c r="AA845" s="33">
        <f t="shared" si="137"/>
        <v>0</v>
      </c>
      <c r="AB845" s="33" t="e">
        <f t="shared" si="138"/>
        <v>#REF!</v>
      </c>
      <c r="AC845" s="33"/>
    </row>
    <row r="846" spans="1:29" ht="15" customHeight="1" x14ac:dyDescent="0.35">
      <c r="A846" s="33">
        <f t="shared" si="131"/>
        <v>824</v>
      </c>
      <c r="B846" s="33"/>
      <c r="C846" s="33"/>
      <c r="D846" s="33"/>
      <c r="E846" s="33" t="s">
        <v>3410</v>
      </c>
      <c r="F846" s="213" t="s">
        <v>3531</v>
      </c>
      <c r="G846" s="213"/>
      <c r="H846" s="33"/>
      <c r="I846" s="33" t="s">
        <v>1129</v>
      </c>
      <c r="J846" s="33"/>
      <c r="K846" s="40"/>
      <c r="L846" s="40"/>
      <c r="M846" s="40"/>
      <c r="N846" s="40"/>
      <c r="O846" s="40"/>
      <c r="P846" s="42"/>
      <c r="Q846" s="42"/>
      <c r="R846" s="42"/>
      <c r="S846" s="42"/>
      <c r="T846" s="44"/>
      <c r="U846" s="44"/>
      <c r="V846" s="44"/>
      <c r="W846" s="44"/>
      <c r="X846" s="33" t="e">
        <f t="shared" si="136"/>
        <v>#VALUE!</v>
      </c>
      <c r="Y846" s="33" t="e">
        <f t="shared" si="132"/>
        <v>#VALUE!</v>
      </c>
      <c r="Z846" s="33"/>
      <c r="AA846" s="33">
        <f t="shared" si="137"/>
        <v>0</v>
      </c>
      <c r="AB846" s="33" t="e">
        <f t="shared" si="138"/>
        <v>#REF!</v>
      </c>
      <c r="AC846" s="33"/>
    </row>
    <row r="847" spans="1:29" ht="15" customHeight="1" x14ac:dyDescent="0.35">
      <c r="A847" s="33">
        <f t="shared" si="131"/>
        <v>825</v>
      </c>
      <c r="B847" s="33"/>
      <c r="C847" s="33"/>
      <c r="D847" s="33" t="s">
        <v>3388</v>
      </c>
      <c r="E847" s="213" t="s">
        <v>3556</v>
      </c>
      <c r="F847" s="213"/>
      <c r="G847" s="213"/>
      <c r="H847" s="33"/>
      <c r="I847" s="33"/>
      <c r="J847" s="33"/>
      <c r="K847" s="40"/>
      <c r="L847" s="40"/>
      <c r="M847" s="40"/>
      <c r="N847" s="40"/>
      <c r="O847" s="40"/>
      <c r="P847" s="42"/>
      <c r="Q847" s="42"/>
      <c r="R847" s="42"/>
      <c r="S847" s="42"/>
      <c r="T847" s="44"/>
      <c r="U847" s="44"/>
      <c r="V847" s="44"/>
      <c r="W847" s="44"/>
      <c r="X847" s="33" t="e">
        <f t="shared" si="136"/>
        <v>#VALUE!</v>
      </c>
      <c r="Y847" s="33" t="e">
        <f t="shared" si="132"/>
        <v>#VALUE!</v>
      </c>
      <c r="Z847" s="33"/>
      <c r="AA847" s="33">
        <f t="shared" si="137"/>
        <v>0</v>
      </c>
      <c r="AB847" s="33" t="e">
        <f t="shared" si="138"/>
        <v>#REF!</v>
      </c>
      <c r="AC847" s="33"/>
    </row>
    <row r="848" spans="1:29" ht="15" customHeight="1" x14ac:dyDescent="0.35">
      <c r="A848" s="33">
        <f t="shared" si="131"/>
        <v>826</v>
      </c>
      <c r="B848" s="33"/>
      <c r="C848" s="33"/>
      <c r="D848" s="33"/>
      <c r="E848" s="33" t="s">
        <v>3410</v>
      </c>
      <c r="F848" s="213" t="s">
        <v>3532</v>
      </c>
      <c r="G848" s="213"/>
      <c r="H848" s="33"/>
      <c r="I848" s="33" t="s">
        <v>1229</v>
      </c>
      <c r="J848" s="33"/>
      <c r="K848" s="40"/>
      <c r="L848" s="40"/>
      <c r="M848" s="40"/>
      <c r="N848" s="40"/>
      <c r="O848" s="40"/>
      <c r="P848" s="42"/>
      <c r="Q848" s="42"/>
      <c r="R848" s="42"/>
      <c r="S848" s="42"/>
      <c r="T848" s="44"/>
      <c r="U848" s="44"/>
      <c r="V848" s="44"/>
      <c r="W848" s="44"/>
      <c r="X848" s="33" t="e">
        <f t="shared" si="136"/>
        <v>#VALUE!</v>
      </c>
      <c r="Y848" s="33" t="e">
        <f t="shared" si="132"/>
        <v>#VALUE!</v>
      </c>
      <c r="Z848" s="33"/>
      <c r="AA848" s="33">
        <f t="shared" si="137"/>
        <v>0</v>
      </c>
      <c r="AB848" s="33" t="e">
        <f t="shared" si="138"/>
        <v>#REF!</v>
      </c>
      <c r="AC848" s="33"/>
    </row>
    <row r="849" spans="1:29" ht="15" customHeight="1" x14ac:dyDescent="0.35">
      <c r="A849" s="33">
        <f t="shared" si="131"/>
        <v>827</v>
      </c>
      <c r="B849" s="33"/>
      <c r="C849" s="33"/>
      <c r="D849" s="33"/>
      <c r="E849" s="33" t="s">
        <v>3410</v>
      </c>
      <c r="F849" s="213" t="s">
        <v>3533</v>
      </c>
      <c r="G849" s="213"/>
      <c r="H849" s="33"/>
      <c r="I849" s="33" t="s">
        <v>1129</v>
      </c>
      <c r="J849" s="33"/>
      <c r="K849" s="40"/>
      <c r="L849" s="40"/>
      <c r="M849" s="40"/>
      <c r="N849" s="40"/>
      <c r="O849" s="40"/>
      <c r="P849" s="42"/>
      <c r="Q849" s="42"/>
      <c r="R849" s="42"/>
      <c r="S849" s="42"/>
      <c r="T849" s="44"/>
      <c r="U849" s="44"/>
      <c r="V849" s="44"/>
      <c r="W849" s="44"/>
      <c r="X849" s="33" t="e">
        <f t="shared" si="136"/>
        <v>#VALUE!</v>
      </c>
      <c r="Y849" s="33" t="e">
        <f t="shared" si="132"/>
        <v>#VALUE!</v>
      </c>
      <c r="Z849" s="33"/>
      <c r="AA849" s="33">
        <f t="shared" si="137"/>
        <v>0</v>
      </c>
      <c r="AB849" s="33" t="e">
        <f t="shared" si="138"/>
        <v>#REF!</v>
      </c>
      <c r="AC849" s="33"/>
    </row>
    <row r="850" spans="1:29" ht="15" customHeight="1" x14ac:dyDescent="0.35">
      <c r="A850" s="33">
        <f t="shared" si="131"/>
        <v>828</v>
      </c>
      <c r="B850" s="33"/>
      <c r="C850" s="33"/>
      <c r="D850" s="33"/>
      <c r="E850" s="33" t="s">
        <v>3410</v>
      </c>
      <c r="F850" s="213" t="s">
        <v>3471</v>
      </c>
      <c r="G850" s="213"/>
      <c r="H850" s="33"/>
      <c r="I850" s="33" t="s">
        <v>1229</v>
      </c>
      <c r="J850" s="33"/>
      <c r="K850" s="40"/>
      <c r="L850" s="40"/>
      <c r="M850" s="40"/>
      <c r="N850" s="40"/>
      <c r="O850" s="40"/>
      <c r="P850" s="42"/>
      <c r="Q850" s="42"/>
      <c r="R850" s="42"/>
      <c r="S850" s="42"/>
      <c r="T850" s="44"/>
      <c r="U850" s="44"/>
      <c r="V850" s="44"/>
      <c r="W850" s="44"/>
      <c r="X850" s="33" t="e">
        <f t="shared" si="136"/>
        <v>#VALUE!</v>
      </c>
      <c r="Y850" s="33" t="e">
        <f t="shared" si="132"/>
        <v>#VALUE!</v>
      </c>
      <c r="Z850" s="33"/>
      <c r="AA850" s="33">
        <f t="shared" si="137"/>
        <v>0</v>
      </c>
      <c r="AB850" s="33" t="e">
        <f t="shared" si="138"/>
        <v>#REF!</v>
      </c>
      <c r="AC850" s="33"/>
    </row>
    <row r="851" spans="1:29" ht="15" customHeight="1" x14ac:dyDescent="0.35">
      <c r="A851" s="33">
        <f t="shared" si="131"/>
        <v>829</v>
      </c>
      <c r="B851" s="33"/>
      <c r="C851" s="33"/>
      <c r="D851" s="33"/>
      <c r="E851" s="33" t="s">
        <v>3410</v>
      </c>
      <c r="F851" s="213" t="s">
        <v>3534</v>
      </c>
      <c r="G851" s="213"/>
      <c r="H851" s="33"/>
      <c r="I851" s="33" t="s">
        <v>1129</v>
      </c>
      <c r="J851" s="33"/>
      <c r="K851" s="40"/>
      <c r="L851" s="40"/>
      <c r="M851" s="40"/>
      <c r="N851" s="40"/>
      <c r="O851" s="40"/>
      <c r="P851" s="42"/>
      <c r="Q851" s="42"/>
      <c r="R851" s="42"/>
      <c r="S851" s="42"/>
      <c r="T851" s="44"/>
      <c r="U851" s="44"/>
      <c r="V851" s="44"/>
      <c r="W851" s="44"/>
      <c r="X851" s="33" t="e">
        <f t="shared" si="136"/>
        <v>#VALUE!</v>
      </c>
      <c r="Y851" s="33" t="e">
        <f t="shared" si="132"/>
        <v>#VALUE!</v>
      </c>
      <c r="Z851" s="33"/>
      <c r="AA851" s="33">
        <f t="shared" si="137"/>
        <v>0</v>
      </c>
      <c r="AB851" s="33" t="e">
        <f t="shared" ref="AB851:AB876" si="139">AB789</f>
        <v>#REF!</v>
      </c>
      <c r="AC851" s="33"/>
    </row>
    <row r="852" spans="1:29" ht="15" customHeight="1" x14ac:dyDescent="0.35">
      <c r="A852" s="33">
        <f t="shared" si="131"/>
        <v>830</v>
      </c>
      <c r="B852" s="33"/>
      <c r="C852" s="33"/>
      <c r="D852" s="33"/>
      <c r="E852" s="33" t="s">
        <v>3410</v>
      </c>
      <c r="F852" s="213" t="s">
        <v>3471</v>
      </c>
      <c r="G852" s="213"/>
      <c r="H852" s="33"/>
      <c r="I852" s="33" t="s">
        <v>1229</v>
      </c>
      <c r="J852" s="33"/>
      <c r="K852" s="40"/>
      <c r="L852" s="40"/>
      <c r="M852" s="40"/>
      <c r="N852" s="40"/>
      <c r="O852" s="40"/>
      <c r="P852" s="42"/>
      <c r="Q852" s="42"/>
      <c r="R852" s="42"/>
      <c r="S852" s="42"/>
      <c r="T852" s="44"/>
      <c r="U852" s="44"/>
      <c r="V852" s="44"/>
      <c r="W852" s="44"/>
      <c r="X852" s="33" t="e">
        <f t="shared" si="136"/>
        <v>#VALUE!</v>
      </c>
      <c r="Y852" s="33" t="e">
        <f t="shared" si="132"/>
        <v>#VALUE!</v>
      </c>
      <c r="Z852" s="33"/>
      <c r="AA852" s="33">
        <f t="shared" si="137"/>
        <v>0</v>
      </c>
      <c r="AB852" s="33" t="e">
        <f t="shared" si="139"/>
        <v>#REF!</v>
      </c>
      <c r="AC852" s="33"/>
    </row>
    <row r="853" spans="1:29" ht="15" customHeight="1" x14ac:dyDescent="0.35">
      <c r="A853" s="33">
        <f t="shared" si="131"/>
        <v>831</v>
      </c>
      <c r="B853" s="33"/>
      <c r="C853" s="33"/>
      <c r="D853" s="33"/>
      <c r="E853" s="33" t="s">
        <v>3410</v>
      </c>
      <c r="F853" s="213" t="s">
        <v>3535</v>
      </c>
      <c r="G853" s="213"/>
      <c r="H853" s="33"/>
      <c r="I853" s="33" t="s">
        <v>1230</v>
      </c>
      <c r="J853" s="33"/>
      <c r="K853" s="40"/>
      <c r="L853" s="40"/>
      <c r="M853" s="40"/>
      <c r="N853" s="40"/>
      <c r="O853" s="40"/>
      <c r="P853" s="42"/>
      <c r="Q853" s="42"/>
      <c r="R853" s="42"/>
      <c r="S853" s="42"/>
      <c r="T853" s="44"/>
      <c r="U853" s="44"/>
      <c r="V853" s="44"/>
      <c r="W853" s="44"/>
      <c r="X853" s="33" t="e">
        <f t="shared" si="136"/>
        <v>#VALUE!</v>
      </c>
      <c r="Y853" s="33" t="e">
        <f t="shared" si="132"/>
        <v>#VALUE!</v>
      </c>
      <c r="Z853" s="33"/>
      <c r="AA853" s="33">
        <f t="shared" si="137"/>
        <v>0</v>
      </c>
      <c r="AB853" s="33" t="e">
        <f t="shared" si="139"/>
        <v>#REF!</v>
      </c>
      <c r="AC853" s="33"/>
    </row>
    <row r="854" spans="1:29" ht="15" customHeight="1" x14ac:dyDescent="0.35">
      <c r="A854" s="33">
        <f t="shared" si="131"/>
        <v>832</v>
      </c>
      <c r="B854" s="33"/>
      <c r="C854" s="33"/>
      <c r="D854" s="33" t="s">
        <v>3388</v>
      </c>
      <c r="E854" s="213" t="s">
        <v>3578</v>
      </c>
      <c r="F854" s="213"/>
      <c r="G854" s="213"/>
      <c r="H854" s="33"/>
      <c r="I854" s="33"/>
      <c r="J854" s="33"/>
      <c r="K854" s="40"/>
      <c r="L854" s="40"/>
      <c r="M854" s="40"/>
      <c r="N854" s="40"/>
      <c r="O854" s="40"/>
      <c r="P854" s="42"/>
      <c r="Q854" s="42"/>
      <c r="R854" s="42"/>
      <c r="S854" s="42"/>
      <c r="T854" s="44"/>
      <c r="U854" s="44"/>
      <c r="V854" s="44"/>
      <c r="W854" s="44"/>
      <c r="X854" s="33" t="e">
        <f t="shared" si="136"/>
        <v>#VALUE!</v>
      </c>
      <c r="Y854" s="33" t="e">
        <f t="shared" si="132"/>
        <v>#VALUE!</v>
      </c>
      <c r="Z854" s="33"/>
      <c r="AA854" s="33">
        <f t="shared" si="137"/>
        <v>0</v>
      </c>
      <c r="AB854" s="33" t="e">
        <f t="shared" si="139"/>
        <v>#REF!</v>
      </c>
      <c r="AC854" s="33"/>
    </row>
    <row r="855" spans="1:29" ht="15" customHeight="1" x14ac:dyDescent="0.35">
      <c r="A855" s="33">
        <f t="shared" si="131"/>
        <v>833</v>
      </c>
      <c r="B855" s="33"/>
      <c r="C855" s="33"/>
      <c r="D855" s="33"/>
      <c r="E855" s="33" t="s">
        <v>3410</v>
      </c>
      <c r="F855" s="213" t="s">
        <v>3536</v>
      </c>
      <c r="G855" s="213"/>
      <c r="H855" s="33"/>
      <c r="I855" s="33"/>
      <c r="J855" s="33"/>
      <c r="K855" s="40"/>
      <c r="L855" s="40"/>
      <c r="M855" s="40"/>
      <c r="N855" s="40"/>
      <c r="O855" s="40"/>
      <c r="P855" s="42"/>
      <c r="Q855" s="42"/>
      <c r="R855" s="42"/>
      <c r="S855" s="42"/>
      <c r="T855" s="44"/>
      <c r="U855" s="44"/>
      <c r="V855" s="44"/>
      <c r="W855" s="44"/>
      <c r="X855" s="33" t="e">
        <f t="shared" si="136"/>
        <v>#VALUE!</v>
      </c>
      <c r="Y855" s="33" t="e">
        <f t="shared" si="132"/>
        <v>#VALUE!</v>
      </c>
      <c r="Z855" s="33"/>
      <c r="AA855" s="33">
        <f t="shared" si="137"/>
        <v>0</v>
      </c>
      <c r="AB855" s="33" t="e">
        <f t="shared" si="139"/>
        <v>#REF!</v>
      </c>
      <c r="AC855" s="33"/>
    </row>
    <row r="856" spans="1:29" ht="15" customHeight="1" x14ac:dyDescent="0.35">
      <c r="A856" s="33">
        <f t="shared" si="131"/>
        <v>834</v>
      </c>
      <c r="B856" s="33"/>
      <c r="C856" s="33"/>
      <c r="D856" s="33"/>
      <c r="E856" s="33" t="s">
        <v>3410</v>
      </c>
      <c r="F856" s="213" t="s">
        <v>3537</v>
      </c>
      <c r="G856" s="213"/>
      <c r="H856" s="33"/>
      <c r="I856" s="33"/>
      <c r="J856" s="33"/>
      <c r="K856" s="40"/>
      <c r="L856" s="40"/>
      <c r="M856" s="40"/>
      <c r="N856" s="40"/>
      <c r="O856" s="40"/>
      <c r="P856" s="42"/>
      <c r="Q856" s="42"/>
      <c r="R856" s="42"/>
      <c r="S856" s="42"/>
      <c r="T856" s="44"/>
      <c r="U856" s="44"/>
      <c r="V856" s="44"/>
      <c r="W856" s="44"/>
      <c r="X856" s="33" t="e">
        <f t="shared" si="136"/>
        <v>#VALUE!</v>
      </c>
      <c r="Y856" s="33" t="e">
        <f t="shared" si="132"/>
        <v>#VALUE!</v>
      </c>
      <c r="Z856" s="33"/>
      <c r="AA856" s="33">
        <f t="shared" si="137"/>
        <v>0</v>
      </c>
      <c r="AB856" s="33" t="e">
        <f t="shared" si="139"/>
        <v>#REF!</v>
      </c>
      <c r="AC856" s="33"/>
    </row>
    <row r="857" spans="1:29" ht="15" customHeight="1" x14ac:dyDescent="0.35">
      <c r="A857" s="33">
        <f t="shared" si="131"/>
        <v>835</v>
      </c>
      <c r="B857" s="33"/>
      <c r="C857" s="33"/>
      <c r="D857" s="33"/>
      <c r="E857" s="33" t="s">
        <v>3410</v>
      </c>
      <c r="F857" s="213" t="s">
        <v>3579</v>
      </c>
      <c r="G857" s="213"/>
      <c r="H857" s="33"/>
      <c r="I857" s="33" t="s">
        <v>1129</v>
      </c>
      <c r="J857" s="33"/>
      <c r="K857" s="40"/>
      <c r="L857" s="40"/>
      <c r="M857" s="40"/>
      <c r="N857" s="40"/>
      <c r="O857" s="40"/>
      <c r="P857" s="42"/>
      <c r="Q857" s="42"/>
      <c r="R857" s="42"/>
      <c r="S857" s="42"/>
      <c r="T857" s="44"/>
      <c r="U857" s="44"/>
      <c r="V857" s="44"/>
      <c r="W857" s="44"/>
      <c r="X857" s="33" t="e">
        <f t="shared" si="136"/>
        <v>#VALUE!</v>
      </c>
      <c r="Y857" s="33" t="e">
        <f t="shared" si="132"/>
        <v>#VALUE!</v>
      </c>
      <c r="Z857" s="33"/>
      <c r="AA857" s="33">
        <f t="shared" si="137"/>
        <v>0</v>
      </c>
      <c r="AB857" s="33" t="e">
        <f t="shared" si="139"/>
        <v>#REF!</v>
      </c>
      <c r="AC857" s="33"/>
    </row>
    <row r="858" spans="1:29" ht="15" customHeight="1" x14ac:dyDescent="0.35">
      <c r="A858" s="33">
        <f t="shared" si="131"/>
        <v>836</v>
      </c>
      <c r="B858" s="33"/>
      <c r="C858" s="33"/>
      <c r="D858" s="33"/>
      <c r="E858" s="33" t="s">
        <v>3410</v>
      </c>
      <c r="F858" s="213" t="s">
        <v>3538</v>
      </c>
      <c r="G858" s="213"/>
      <c r="H858" s="33"/>
      <c r="I858" s="33"/>
      <c r="J858" s="33"/>
      <c r="K858" s="40"/>
      <c r="L858" s="40"/>
      <c r="M858" s="40"/>
      <c r="N858" s="40"/>
      <c r="O858" s="40"/>
      <c r="P858" s="42"/>
      <c r="Q858" s="42"/>
      <c r="R858" s="42"/>
      <c r="S858" s="42"/>
      <c r="T858" s="44"/>
      <c r="U858" s="44"/>
      <c r="V858" s="44"/>
      <c r="W858" s="44"/>
      <c r="X858" s="33" t="e">
        <f t="shared" si="136"/>
        <v>#VALUE!</v>
      </c>
      <c r="Y858" s="33" t="e">
        <f t="shared" si="132"/>
        <v>#VALUE!</v>
      </c>
      <c r="Z858" s="33"/>
      <c r="AA858" s="33">
        <f t="shared" si="137"/>
        <v>0</v>
      </c>
      <c r="AB858" s="33" t="e">
        <f t="shared" si="139"/>
        <v>#REF!</v>
      </c>
      <c r="AC858" s="33"/>
    </row>
    <row r="859" spans="1:29" ht="15" customHeight="1" x14ac:dyDescent="0.35">
      <c r="A859" s="33">
        <f t="shared" si="131"/>
        <v>837</v>
      </c>
      <c r="B859" s="33"/>
      <c r="C859" s="33"/>
      <c r="D859" s="33"/>
      <c r="E859" s="33" t="s">
        <v>3410</v>
      </c>
      <c r="F859" s="213" t="s">
        <v>3539</v>
      </c>
      <c r="G859" s="213"/>
      <c r="H859" s="33"/>
      <c r="I859" s="33"/>
      <c r="J859" s="33"/>
      <c r="K859" s="40"/>
      <c r="L859" s="40"/>
      <c r="M859" s="40"/>
      <c r="N859" s="40"/>
      <c r="O859" s="40"/>
      <c r="P859" s="42"/>
      <c r="Q859" s="42"/>
      <c r="R859" s="42"/>
      <c r="S859" s="42"/>
      <c r="T859" s="44"/>
      <c r="U859" s="44"/>
      <c r="V859" s="44"/>
      <c r="W859" s="44"/>
      <c r="X859" s="33" t="e">
        <f t="shared" si="136"/>
        <v>#VALUE!</v>
      </c>
      <c r="Y859" s="33" t="e">
        <f t="shared" si="132"/>
        <v>#VALUE!</v>
      </c>
      <c r="Z859" s="33"/>
      <c r="AA859" s="33">
        <f t="shared" si="137"/>
        <v>0</v>
      </c>
      <c r="AB859" s="33" t="e">
        <f t="shared" si="139"/>
        <v>#REF!</v>
      </c>
      <c r="AC859" s="33"/>
    </row>
    <row r="860" spans="1:29" ht="15" customHeight="1" x14ac:dyDescent="0.35">
      <c r="A860" s="33">
        <f t="shared" ref="A860:A876" si="140">A859+1</f>
        <v>838</v>
      </c>
      <c r="B860" s="33"/>
      <c r="C860" s="33"/>
      <c r="D860" s="33"/>
      <c r="E860" s="33" t="s">
        <v>3410</v>
      </c>
      <c r="F860" s="33" t="s">
        <v>3540</v>
      </c>
      <c r="G860" s="33"/>
      <c r="H860" s="33"/>
      <c r="I860" s="33" t="s">
        <v>1129</v>
      </c>
      <c r="J860" s="33"/>
      <c r="K860" s="40"/>
      <c r="L860" s="40"/>
      <c r="M860" s="40"/>
      <c r="N860" s="40"/>
      <c r="O860" s="40"/>
      <c r="P860" s="42"/>
      <c r="Q860" s="42"/>
      <c r="R860" s="42"/>
      <c r="S860" s="42"/>
      <c r="T860" s="44"/>
      <c r="U860" s="44"/>
      <c r="V860" s="44"/>
      <c r="W860" s="44"/>
      <c r="X860" s="33" t="e">
        <f t="shared" si="136"/>
        <v>#VALUE!</v>
      </c>
      <c r="Y860" s="33" t="e">
        <f t="shared" si="132"/>
        <v>#VALUE!</v>
      </c>
      <c r="Z860" s="33"/>
      <c r="AA860" s="33">
        <f t="shared" si="137"/>
        <v>0</v>
      </c>
      <c r="AB860" s="33" t="e">
        <f t="shared" si="139"/>
        <v>#REF!</v>
      </c>
      <c r="AC860" s="33"/>
    </row>
    <row r="861" spans="1:29" ht="15" customHeight="1" x14ac:dyDescent="0.35">
      <c r="A861" s="33">
        <f t="shared" si="140"/>
        <v>839</v>
      </c>
      <c r="B861" s="33"/>
      <c r="C861" s="33"/>
      <c r="D861" s="33"/>
      <c r="E861" s="33" t="s">
        <v>3410</v>
      </c>
      <c r="F861" s="33" t="s">
        <v>3541</v>
      </c>
      <c r="G861" s="33"/>
      <c r="H861" s="33"/>
      <c r="I861" s="33" t="s">
        <v>1129</v>
      </c>
      <c r="J861" s="33"/>
      <c r="K861" s="40"/>
      <c r="L861" s="40"/>
      <c r="M861" s="40"/>
      <c r="N861" s="40"/>
      <c r="O861" s="40"/>
      <c r="P861" s="42"/>
      <c r="Q861" s="42"/>
      <c r="R861" s="42"/>
      <c r="S861" s="42"/>
      <c r="T861" s="44"/>
      <c r="U861" s="44"/>
      <c r="V861" s="44"/>
      <c r="W861" s="44"/>
      <c r="X861" s="33" t="e">
        <f t="shared" si="136"/>
        <v>#VALUE!</v>
      </c>
      <c r="Y861" s="33" t="e">
        <f t="shared" si="132"/>
        <v>#VALUE!</v>
      </c>
      <c r="Z861" s="33"/>
      <c r="AA861" s="33">
        <f t="shared" si="137"/>
        <v>0</v>
      </c>
      <c r="AB861" s="33" t="e">
        <f t="shared" si="139"/>
        <v>#REF!</v>
      </c>
      <c r="AC861" s="33"/>
    </row>
    <row r="862" spans="1:29" ht="15" customHeight="1" x14ac:dyDescent="0.35">
      <c r="A862" s="33">
        <f t="shared" si="140"/>
        <v>840</v>
      </c>
      <c r="B862" s="33"/>
      <c r="C862" s="33"/>
      <c r="D862" s="33"/>
      <c r="E862" s="33" t="s">
        <v>3410</v>
      </c>
      <c r="F862" s="33" t="s">
        <v>3542</v>
      </c>
      <c r="G862" s="33"/>
      <c r="H862" s="33"/>
      <c r="I862" s="33"/>
      <c r="J862" s="33"/>
      <c r="K862" s="40"/>
      <c r="L862" s="40"/>
      <c r="M862" s="40"/>
      <c r="N862" s="40"/>
      <c r="O862" s="40"/>
      <c r="P862" s="42"/>
      <c r="Q862" s="42"/>
      <c r="R862" s="42"/>
      <c r="S862" s="42"/>
      <c r="T862" s="44"/>
      <c r="U862" s="44"/>
      <c r="V862" s="44"/>
      <c r="W862" s="44"/>
      <c r="X862" s="33" t="e">
        <f t="shared" si="136"/>
        <v>#VALUE!</v>
      </c>
      <c r="Y862" s="33" t="e">
        <f t="shared" si="132"/>
        <v>#VALUE!</v>
      </c>
      <c r="Z862" s="33"/>
      <c r="AA862" s="33">
        <f t="shared" si="137"/>
        <v>0</v>
      </c>
      <c r="AB862" s="33" t="e">
        <f t="shared" si="139"/>
        <v>#REF!</v>
      </c>
      <c r="AC862" s="33"/>
    </row>
    <row r="863" spans="1:29" ht="15" customHeight="1" x14ac:dyDescent="0.35">
      <c r="A863" s="33">
        <f t="shared" si="140"/>
        <v>841</v>
      </c>
      <c r="B863" s="33"/>
      <c r="C863" s="33"/>
      <c r="D863" s="33"/>
      <c r="E863" s="33" t="s">
        <v>3410</v>
      </c>
      <c r="F863" s="33" t="s">
        <v>3543</v>
      </c>
      <c r="G863" s="33"/>
      <c r="H863" s="33"/>
      <c r="I863" s="33"/>
      <c r="J863" s="33"/>
      <c r="K863" s="40"/>
      <c r="L863" s="40"/>
      <c r="M863" s="40"/>
      <c r="N863" s="40"/>
      <c r="O863" s="40"/>
      <c r="P863" s="42"/>
      <c r="Q863" s="42"/>
      <c r="R863" s="42"/>
      <c r="S863" s="42"/>
      <c r="T863" s="44"/>
      <c r="U863" s="44"/>
      <c r="V863" s="44"/>
      <c r="W863" s="44"/>
      <c r="X863" s="33" t="e">
        <f t="shared" si="136"/>
        <v>#VALUE!</v>
      </c>
      <c r="Y863" s="33" t="e">
        <f t="shared" si="132"/>
        <v>#VALUE!</v>
      </c>
      <c r="Z863" s="33"/>
      <c r="AA863" s="33">
        <f t="shared" si="137"/>
        <v>0</v>
      </c>
      <c r="AB863" s="33" t="e">
        <f t="shared" si="139"/>
        <v>#REF!</v>
      </c>
      <c r="AC863" s="33"/>
    </row>
    <row r="864" spans="1:29" ht="15" customHeight="1" x14ac:dyDescent="0.35">
      <c r="A864" s="33">
        <f t="shared" si="140"/>
        <v>842</v>
      </c>
      <c r="B864" s="33"/>
      <c r="C864" s="33"/>
      <c r="D864" s="33"/>
      <c r="E864" s="33" t="s">
        <v>3410</v>
      </c>
      <c r="F864" s="33" t="s">
        <v>3544</v>
      </c>
      <c r="G864" s="33"/>
      <c r="H864" s="33"/>
      <c r="I864" s="33"/>
      <c r="J864" s="33"/>
      <c r="K864" s="40"/>
      <c r="L864" s="40"/>
      <c r="M864" s="40"/>
      <c r="N864" s="40"/>
      <c r="O864" s="40"/>
      <c r="P864" s="42"/>
      <c r="Q864" s="42"/>
      <c r="R864" s="42"/>
      <c r="S864" s="42"/>
      <c r="T864" s="44"/>
      <c r="U864" s="44"/>
      <c r="V864" s="44"/>
      <c r="W864" s="44"/>
      <c r="X864" s="33" t="e">
        <f t="shared" si="136"/>
        <v>#VALUE!</v>
      </c>
      <c r="Y864" s="33" t="e">
        <f t="shared" si="132"/>
        <v>#VALUE!</v>
      </c>
      <c r="Z864" s="33"/>
      <c r="AA864" s="33">
        <f t="shared" si="137"/>
        <v>0</v>
      </c>
      <c r="AB864" s="33" t="e">
        <f t="shared" si="139"/>
        <v>#REF!</v>
      </c>
      <c r="AC864" s="33"/>
    </row>
    <row r="865" spans="1:29" ht="15" customHeight="1" x14ac:dyDescent="0.35">
      <c r="A865" s="33">
        <f t="shared" si="140"/>
        <v>843</v>
      </c>
      <c r="B865" s="33"/>
      <c r="C865" s="33"/>
      <c r="D865" s="33"/>
      <c r="E865" s="33" t="s">
        <v>3410</v>
      </c>
      <c r="F865" s="33" t="s">
        <v>3545</v>
      </c>
      <c r="G865" s="33"/>
      <c r="H865" s="33"/>
      <c r="I865" s="33"/>
      <c r="J865" s="33"/>
      <c r="K865" s="40"/>
      <c r="L865" s="40"/>
      <c r="M865" s="40"/>
      <c r="N865" s="40"/>
      <c r="O865" s="40"/>
      <c r="P865" s="42"/>
      <c r="Q865" s="42"/>
      <c r="R865" s="42"/>
      <c r="S865" s="42"/>
      <c r="T865" s="44"/>
      <c r="U865" s="44"/>
      <c r="V865" s="44"/>
      <c r="W865" s="44"/>
      <c r="X865" s="33" t="e">
        <f t="shared" si="136"/>
        <v>#VALUE!</v>
      </c>
      <c r="Y865" s="33" t="e">
        <f t="shared" si="132"/>
        <v>#VALUE!</v>
      </c>
      <c r="Z865" s="33"/>
      <c r="AA865" s="33">
        <f t="shared" si="137"/>
        <v>0</v>
      </c>
      <c r="AB865" s="33" t="e">
        <f t="shared" si="139"/>
        <v>#REF!</v>
      </c>
      <c r="AC865" s="33"/>
    </row>
    <row r="866" spans="1:29" ht="15" customHeight="1" x14ac:dyDescent="0.35">
      <c r="A866" s="33">
        <f t="shared" si="140"/>
        <v>844</v>
      </c>
      <c r="B866" s="33"/>
      <c r="C866" s="33"/>
      <c r="D866" s="33"/>
      <c r="E866" s="33" t="s">
        <v>3575</v>
      </c>
      <c r="F866" s="33"/>
      <c r="G866" s="33"/>
      <c r="H866" s="33"/>
      <c r="I866" s="33"/>
      <c r="J866" s="33"/>
      <c r="K866" s="40"/>
      <c r="L866" s="40"/>
      <c r="M866" s="40"/>
      <c r="N866" s="40"/>
      <c r="O866" s="40"/>
      <c r="P866" s="42"/>
      <c r="Q866" s="42"/>
      <c r="R866" s="42"/>
      <c r="S866" s="42"/>
      <c r="T866" s="44"/>
      <c r="U866" s="44"/>
      <c r="V866" s="44"/>
      <c r="W866" s="44"/>
      <c r="X866" s="33" t="e">
        <f t="shared" si="136"/>
        <v>#VALUE!</v>
      </c>
      <c r="Y866" s="33" t="e">
        <f t="shared" si="132"/>
        <v>#VALUE!</v>
      </c>
      <c r="Z866" s="33"/>
      <c r="AA866" s="33">
        <f t="shared" si="137"/>
        <v>0</v>
      </c>
      <c r="AB866" s="33" t="e">
        <f t="shared" si="139"/>
        <v>#REF!</v>
      </c>
      <c r="AC866" s="33"/>
    </row>
    <row r="867" spans="1:29" ht="15" customHeight="1" x14ac:dyDescent="0.35">
      <c r="A867" s="33">
        <f t="shared" si="140"/>
        <v>845</v>
      </c>
      <c r="B867" s="33"/>
      <c r="C867" s="33"/>
      <c r="D867" s="33"/>
      <c r="E867" s="33"/>
      <c r="F867" s="33" t="s">
        <v>3546</v>
      </c>
      <c r="G867" s="33"/>
      <c r="H867" s="33"/>
      <c r="I867" s="33" t="s">
        <v>1149</v>
      </c>
      <c r="J867" s="33"/>
      <c r="K867" s="40"/>
      <c r="L867" s="40"/>
      <c r="M867" s="40"/>
      <c r="N867" s="40"/>
      <c r="O867" s="40"/>
      <c r="P867" s="42"/>
      <c r="Q867" s="42"/>
      <c r="R867" s="42"/>
      <c r="S867" s="42"/>
      <c r="T867" s="44"/>
      <c r="U867" s="44"/>
      <c r="V867" s="44"/>
      <c r="W867" s="44"/>
      <c r="X867" s="33" t="e">
        <f t="shared" si="136"/>
        <v>#VALUE!</v>
      </c>
      <c r="Y867" s="33" t="e">
        <f t="shared" ref="Y867:Y876" si="141">ROUNDUP(X867,1)</f>
        <v>#VALUE!</v>
      </c>
      <c r="Z867" s="33"/>
      <c r="AA867" s="33">
        <f t="shared" si="137"/>
        <v>0</v>
      </c>
      <c r="AB867" s="33" t="e">
        <f t="shared" si="139"/>
        <v>#REF!</v>
      </c>
      <c r="AC867" s="33"/>
    </row>
    <row r="868" spans="1:29" ht="15" customHeight="1" x14ac:dyDescent="0.35">
      <c r="A868" s="33">
        <f t="shared" si="140"/>
        <v>846</v>
      </c>
      <c r="B868" s="33"/>
      <c r="C868" s="33"/>
      <c r="D868" s="33"/>
      <c r="E868" s="33"/>
      <c r="F868" s="33" t="s">
        <v>3547</v>
      </c>
      <c r="G868" s="33"/>
      <c r="H868" s="33"/>
      <c r="I868" s="33"/>
      <c r="J868" s="33"/>
      <c r="K868" s="40"/>
      <c r="L868" s="40"/>
      <c r="M868" s="40"/>
      <c r="N868" s="40"/>
      <c r="O868" s="40"/>
      <c r="P868" s="42"/>
      <c r="Q868" s="42"/>
      <c r="R868" s="42"/>
      <c r="S868" s="42"/>
      <c r="T868" s="44"/>
      <c r="U868" s="44"/>
      <c r="V868" s="44"/>
      <c r="W868" s="44"/>
      <c r="X868" s="33" t="e">
        <f t="shared" si="136"/>
        <v>#VALUE!</v>
      </c>
      <c r="Y868" s="33" t="e">
        <f t="shared" si="141"/>
        <v>#VALUE!</v>
      </c>
      <c r="Z868" s="33"/>
      <c r="AA868" s="33">
        <f t="shared" si="137"/>
        <v>0</v>
      </c>
      <c r="AB868" s="33" t="e">
        <f t="shared" si="139"/>
        <v>#REF!</v>
      </c>
      <c r="AC868" s="33"/>
    </row>
    <row r="869" spans="1:29" ht="15" customHeight="1" x14ac:dyDescent="0.35">
      <c r="A869" s="33">
        <f t="shared" si="140"/>
        <v>847</v>
      </c>
      <c r="B869" s="33"/>
      <c r="C869" s="33"/>
      <c r="D869" s="33"/>
      <c r="E869" s="33"/>
      <c r="F869" s="33" t="s">
        <v>3548</v>
      </c>
      <c r="G869" s="33"/>
      <c r="H869" s="33"/>
      <c r="I869" s="33"/>
      <c r="J869" s="33"/>
      <c r="K869" s="40"/>
      <c r="L869" s="40"/>
      <c r="M869" s="40"/>
      <c r="N869" s="40"/>
      <c r="O869" s="40"/>
      <c r="P869" s="42"/>
      <c r="Q869" s="42"/>
      <c r="R869" s="42"/>
      <c r="S869" s="42"/>
      <c r="T869" s="44"/>
      <c r="U869" s="44"/>
      <c r="V869" s="44"/>
      <c r="W869" s="44"/>
      <c r="X869" s="33" t="e">
        <f t="shared" si="136"/>
        <v>#VALUE!</v>
      </c>
      <c r="Y869" s="33" t="e">
        <f t="shared" si="141"/>
        <v>#VALUE!</v>
      </c>
      <c r="Z869" s="33"/>
      <c r="AA869" s="33">
        <f t="shared" si="137"/>
        <v>0</v>
      </c>
      <c r="AB869" s="33" t="e">
        <f t="shared" si="139"/>
        <v>#REF!</v>
      </c>
      <c r="AC869" s="33"/>
    </row>
    <row r="870" spans="1:29" ht="15" customHeight="1" x14ac:dyDescent="0.35">
      <c r="A870" s="33">
        <f t="shared" si="140"/>
        <v>848</v>
      </c>
      <c r="B870" s="33"/>
      <c r="C870" s="33"/>
      <c r="D870" s="33"/>
      <c r="E870" s="33"/>
      <c r="F870" s="33" t="s">
        <v>3549</v>
      </c>
      <c r="G870" s="33"/>
      <c r="H870" s="33"/>
      <c r="I870" s="33"/>
      <c r="J870" s="33"/>
      <c r="K870" s="40"/>
      <c r="L870" s="40"/>
      <c r="M870" s="40"/>
      <c r="N870" s="40"/>
      <c r="O870" s="40"/>
      <c r="P870" s="42"/>
      <c r="Q870" s="42"/>
      <c r="R870" s="42"/>
      <c r="S870" s="42"/>
      <c r="T870" s="44"/>
      <c r="U870" s="44"/>
      <c r="V870" s="44"/>
      <c r="W870" s="44"/>
      <c r="X870" s="33" t="e">
        <f t="shared" si="136"/>
        <v>#VALUE!</v>
      </c>
      <c r="Y870" s="33" t="e">
        <f t="shared" si="141"/>
        <v>#VALUE!</v>
      </c>
      <c r="Z870" s="33"/>
      <c r="AA870" s="33">
        <f t="shared" si="137"/>
        <v>0</v>
      </c>
      <c r="AB870" s="33" t="e">
        <f t="shared" si="139"/>
        <v>#REF!</v>
      </c>
      <c r="AC870" s="33"/>
    </row>
    <row r="871" spans="1:29" ht="15" customHeight="1" x14ac:dyDescent="0.35">
      <c r="A871" s="33">
        <f t="shared" si="140"/>
        <v>849</v>
      </c>
      <c r="B871" s="33"/>
      <c r="C871" s="33"/>
      <c r="D871" s="33"/>
      <c r="E871" s="33" t="s">
        <v>3574</v>
      </c>
      <c r="F871" s="33"/>
      <c r="G871" s="33"/>
      <c r="H871" s="33"/>
      <c r="I871" s="33"/>
      <c r="J871" s="33"/>
      <c r="K871" s="40"/>
      <c r="L871" s="40"/>
      <c r="M871" s="40"/>
      <c r="N871" s="40"/>
      <c r="O871" s="40"/>
      <c r="P871" s="42"/>
      <c r="Q871" s="42"/>
      <c r="R871" s="42"/>
      <c r="S871" s="42"/>
      <c r="T871" s="44"/>
      <c r="U871" s="44"/>
      <c r="V871" s="44"/>
      <c r="W871" s="44"/>
      <c r="X871" s="33" t="e">
        <f t="shared" si="136"/>
        <v>#VALUE!</v>
      </c>
      <c r="Y871" s="33" t="e">
        <f t="shared" si="141"/>
        <v>#VALUE!</v>
      </c>
      <c r="Z871" s="33"/>
      <c r="AA871" s="33">
        <f t="shared" si="137"/>
        <v>0</v>
      </c>
      <c r="AB871" s="33" t="e">
        <f t="shared" si="139"/>
        <v>#REF!</v>
      </c>
      <c r="AC871" s="33"/>
    </row>
    <row r="872" spans="1:29" ht="15" customHeight="1" x14ac:dyDescent="0.35">
      <c r="A872" s="33">
        <f t="shared" si="140"/>
        <v>850</v>
      </c>
      <c r="B872" s="33"/>
      <c r="C872" s="33"/>
      <c r="D872" s="33"/>
      <c r="E872" s="33"/>
      <c r="F872" s="33" t="s">
        <v>3550</v>
      </c>
      <c r="G872" s="33"/>
      <c r="H872" s="33"/>
      <c r="I872" s="33" t="s">
        <v>1229</v>
      </c>
      <c r="J872" s="33"/>
      <c r="K872" s="40"/>
      <c r="L872" s="40"/>
      <c r="M872" s="40"/>
      <c r="N872" s="40"/>
      <c r="O872" s="40"/>
      <c r="P872" s="42"/>
      <c r="Q872" s="42"/>
      <c r="R872" s="42"/>
      <c r="S872" s="42"/>
      <c r="T872" s="44"/>
      <c r="U872" s="44"/>
      <c r="V872" s="44"/>
      <c r="W872" s="44"/>
      <c r="X872" s="33" t="e">
        <f t="shared" si="136"/>
        <v>#VALUE!</v>
      </c>
      <c r="Y872" s="33" t="e">
        <f t="shared" si="141"/>
        <v>#VALUE!</v>
      </c>
      <c r="Z872" s="33"/>
      <c r="AA872" s="33">
        <f t="shared" si="137"/>
        <v>0</v>
      </c>
      <c r="AB872" s="33" t="e">
        <f t="shared" si="139"/>
        <v>#VALUE!</v>
      </c>
      <c r="AC872" s="33"/>
    </row>
    <row r="873" spans="1:29" ht="15" customHeight="1" x14ac:dyDescent="0.35">
      <c r="A873" s="33">
        <f t="shared" si="140"/>
        <v>851</v>
      </c>
      <c r="B873" s="33"/>
      <c r="C873" s="33"/>
      <c r="D873" s="33"/>
      <c r="E873" s="33"/>
      <c r="F873" s="33" t="s">
        <v>3551</v>
      </c>
      <c r="G873" s="33"/>
      <c r="H873" s="33"/>
      <c r="I873" s="33"/>
      <c r="J873" s="33"/>
      <c r="K873" s="40"/>
      <c r="L873" s="40"/>
      <c r="M873" s="40"/>
      <c r="N873" s="40"/>
      <c r="O873" s="40"/>
      <c r="P873" s="42"/>
      <c r="Q873" s="42"/>
      <c r="R873" s="42"/>
      <c r="S873" s="42"/>
      <c r="T873" s="44"/>
      <c r="U873" s="44"/>
      <c r="V873" s="44"/>
      <c r="W873" s="44"/>
      <c r="X873" s="33" t="e">
        <f t="shared" si="136"/>
        <v>#VALUE!</v>
      </c>
      <c r="Y873" s="33" t="e">
        <f t="shared" si="141"/>
        <v>#VALUE!</v>
      </c>
      <c r="Z873" s="33"/>
      <c r="AA873" s="33">
        <f t="shared" si="137"/>
        <v>0</v>
      </c>
      <c r="AB873" s="33" t="e">
        <f t="shared" si="139"/>
        <v>#VALUE!</v>
      </c>
      <c r="AC873" s="33"/>
    </row>
    <row r="874" spans="1:29" ht="15" customHeight="1" x14ac:dyDescent="0.35">
      <c r="A874" s="33">
        <f t="shared" si="140"/>
        <v>852</v>
      </c>
      <c r="B874" s="33"/>
      <c r="C874" s="33"/>
      <c r="D874" s="33"/>
      <c r="E874" s="33"/>
      <c r="F874" s="33" t="s">
        <v>3552</v>
      </c>
      <c r="G874" s="33"/>
      <c r="H874" s="33"/>
      <c r="I874" s="33"/>
      <c r="J874" s="33"/>
      <c r="K874" s="40"/>
      <c r="L874" s="40"/>
      <c r="M874" s="40"/>
      <c r="N874" s="40"/>
      <c r="O874" s="40"/>
      <c r="P874" s="42"/>
      <c r="Q874" s="42"/>
      <c r="R874" s="42"/>
      <c r="S874" s="42"/>
      <c r="T874" s="44"/>
      <c r="U874" s="44"/>
      <c r="V874" s="44"/>
      <c r="W874" s="44"/>
      <c r="X874" s="33" t="e">
        <f t="shared" si="136"/>
        <v>#VALUE!</v>
      </c>
      <c r="Y874" s="33" t="e">
        <f t="shared" si="141"/>
        <v>#VALUE!</v>
      </c>
      <c r="Z874" s="33"/>
      <c r="AA874" s="33">
        <f t="shared" si="137"/>
        <v>0</v>
      </c>
      <c r="AB874" s="33" t="e">
        <f t="shared" si="139"/>
        <v>#VALUE!</v>
      </c>
      <c r="AC874" s="33"/>
    </row>
    <row r="875" spans="1:29" ht="15" customHeight="1" x14ac:dyDescent="0.35">
      <c r="A875" s="33">
        <f t="shared" si="140"/>
        <v>853</v>
      </c>
      <c r="B875" s="33"/>
      <c r="C875" s="33"/>
      <c r="D875" s="33"/>
      <c r="E875" s="33"/>
      <c r="F875" s="33" t="s">
        <v>3553</v>
      </c>
      <c r="G875" s="33"/>
      <c r="H875" s="33"/>
      <c r="I875" s="33"/>
      <c r="J875" s="33"/>
      <c r="K875" s="40"/>
      <c r="L875" s="40"/>
      <c r="M875" s="40"/>
      <c r="N875" s="40"/>
      <c r="O875" s="40"/>
      <c r="P875" s="42"/>
      <c r="Q875" s="42"/>
      <c r="R875" s="42"/>
      <c r="S875" s="42"/>
      <c r="T875" s="44"/>
      <c r="U875" s="44"/>
      <c r="V875" s="44"/>
      <c r="W875" s="44"/>
      <c r="X875" s="33" t="e">
        <f t="shared" si="136"/>
        <v>#VALUE!</v>
      </c>
      <c r="Y875" s="33" t="e">
        <f t="shared" si="141"/>
        <v>#VALUE!</v>
      </c>
      <c r="Z875" s="33"/>
      <c r="AA875" s="33">
        <f t="shared" si="137"/>
        <v>0</v>
      </c>
      <c r="AB875" s="33" t="e">
        <f t="shared" si="139"/>
        <v>#VALUE!</v>
      </c>
      <c r="AC875" s="33"/>
    </row>
    <row r="876" spans="1:29" ht="15" customHeight="1" x14ac:dyDescent="0.35">
      <c r="A876" s="33">
        <f t="shared" si="140"/>
        <v>854</v>
      </c>
      <c r="B876" s="33"/>
      <c r="C876" s="33"/>
      <c r="D876" s="33"/>
      <c r="E876" s="33"/>
      <c r="F876" s="33"/>
      <c r="G876" s="33"/>
      <c r="H876" s="33"/>
      <c r="I876" s="33"/>
      <c r="J876" s="33"/>
      <c r="K876" s="40"/>
      <c r="L876" s="40"/>
      <c r="M876" s="40"/>
      <c r="N876" s="40"/>
      <c r="O876" s="40"/>
      <c r="P876" s="42"/>
      <c r="Q876" s="42"/>
      <c r="R876" s="42"/>
      <c r="S876" s="42"/>
      <c r="T876" s="44"/>
      <c r="U876" s="44"/>
      <c r="V876" s="44"/>
      <c r="W876" s="44"/>
      <c r="X876" s="33" t="e">
        <f t="shared" si="136"/>
        <v>#VALUE!</v>
      </c>
      <c r="Y876" s="33" t="e">
        <f t="shared" si="141"/>
        <v>#VALUE!</v>
      </c>
      <c r="Z876" s="33"/>
      <c r="AA876" s="33">
        <f t="shared" si="137"/>
        <v>0</v>
      </c>
      <c r="AB876" s="33" t="e">
        <f t="shared" si="139"/>
        <v>#VALUE!</v>
      </c>
      <c r="AC876" s="33"/>
    </row>
  </sheetData>
  <mergeCells count="808">
    <mergeCell ref="D781:G781"/>
    <mergeCell ref="E782:G782"/>
    <mergeCell ref="E783:G783"/>
    <mergeCell ref="E784:G784"/>
    <mergeCell ref="E785:G785"/>
    <mergeCell ref="D786:G786"/>
    <mergeCell ref="C789:G789"/>
    <mergeCell ref="D790:G790"/>
    <mergeCell ref="F717:H717"/>
    <mergeCell ref="F718:H718"/>
    <mergeCell ref="F719:H719"/>
    <mergeCell ref="F720:H720"/>
    <mergeCell ref="F721:H721"/>
    <mergeCell ref="F722:H722"/>
    <mergeCell ref="F723:H723"/>
    <mergeCell ref="F724:H724"/>
    <mergeCell ref="E776:G776"/>
    <mergeCell ref="E741:G741"/>
    <mergeCell ref="E759:G759"/>
    <mergeCell ref="E758:G758"/>
    <mergeCell ref="D766:G766"/>
    <mergeCell ref="E773:G773"/>
    <mergeCell ref="E762:G762"/>
    <mergeCell ref="E761:G761"/>
    <mergeCell ref="F602:G602"/>
    <mergeCell ref="F615:G615"/>
    <mergeCell ref="F620:G620"/>
    <mergeCell ref="E614:G614"/>
    <mergeCell ref="E625:G625"/>
    <mergeCell ref="E609:G609"/>
    <mergeCell ref="F610:G610"/>
    <mergeCell ref="F611:G611"/>
    <mergeCell ref="F612:G612"/>
    <mergeCell ref="F613:G613"/>
    <mergeCell ref="F576:G576"/>
    <mergeCell ref="F577:G577"/>
    <mergeCell ref="E601:G601"/>
    <mergeCell ref="F587:G587"/>
    <mergeCell ref="F588:G588"/>
    <mergeCell ref="F589:G589"/>
    <mergeCell ref="D590:G590"/>
    <mergeCell ref="F578:G578"/>
    <mergeCell ref="D579:G579"/>
    <mergeCell ref="E580:G580"/>
    <mergeCell ref="F581:G581"/>
    <mergeCell ref="F582:G582"/>
    <mergeCell ref="F583:G583"/>
    <mergeCell ref="F584:G584"/>
    <mergeCell ref="E585:G585"/>
    <mergeCell ref="F586:G586"/>
    <mergeCell ref="E567:G567"/>
    <mergeCell ref="F568:G568"/>
    <mergeCell ref="F569:G569"/>
    <mergeCell ref="F570:G570"/>
    <mergeCell ref="E571:G571"/>
    <mergeCell ref="F572:G572"/>
    <mergeCell ref="F573:G573"/>
    <mergeCell ref="E574:G574"/>
    <mergeCell ref="F575:G575"/>
    <mergeCell ref="F558:G558"/>
    <mergeCell ref="F559:G559"/>
    <mergeCell ref="E560:G560"/>
    <mergeCell ref="F561:G561"/>
    <mergeCell ref="F562:G562"/>
    <mergeCell ref="F563:G563"/>
    <mergeCell ref="F564:G564"/>
    <mergeCell ref="D565:G565"/>
    <mergeCell ref="D566:G566"/>
    <mergeCell ref="E549:G549"/>
    <mergeCell ref="F550:G550"/>
    <mergeCell ref="F551:G551"/>
    <mergeCell ref="F552:G552"/>
    <mergeCell ref="F553:G553"/>
    <mergeCell ref="D554:G554"/>
    <mergeCell ref="E555:G555"/>
    <mergeCell ref="F556:G556"/>
    <mergeCell ref="F557:G557"/>
    <mergeCell ref="F530:G530"/>
    <mergeCell ref="E531:G531"/>
    <mergeCell ref="E542:G542"/>
    <mergeCell ref="F543:G543"/>
    <mergeCell ref="F544:G544"/>
    <mergeCell ref="F545:G545"/>
    <mergeCell ref="E546:G546"/>
    <mergeCell ref="F547:G547"/>
    <mergeCell ref="F548:G548"/>
    <mergeCell ref="F506:G506"/>
    <mergeCell ref="F497:G497"/>
    <mergeCell ref="F496:G496"/>
    <mergeCell ref="F524:G524"/>
    <mergeCell ref="D525:G525"/>
    <mergeCell ref="E526:G526"/>
    <mergeCell ref="F527:G527"/>
    <mergeCell ref="F528:G528"/>
    <mergeCell ref="F529:G529"/>
    <mergeCell ref="F523:G523"/>
    <mergeCell ref="D512:G512"/>
    <mergeCell ref="F514:G514"/>
    <mergeCell ref="F515:G515"/>
    <mergeCell ref="F516:G516"/>
    <mergeCell ref="E517:G517"/>
    <mergeCell ref="F519:G519"/>
    <mergeCell ref="E520:G520"/>
    <mergeCell ref="F507:G507"/>
    <mergeCell ref="F508:G508"/>
    <mergeCell ref="F509:G509"/>
    <mergeCell ref="D511:G511"/>
    <mergeCell ref="D510:G510"/>
    <mergeCell ref="F498:G498"/>
    <mergeCell ref="D499:G499"/>
    <mergeCell ref="F475:G475"/>
    <mergeCell ref="F476:G476"/>
    <mergeCell ref="F477:G477"/>
    <mergeCell ref="E478:G478"/>
    <mergeCell ref="F479:G479"/>
    <mergeCell ref="F480:G480"/>
    <mergeCell ref="F481:G481"/>
    <mergeCell ref="F482:G482"/>
    <mergeCell ref="D483:G483"/>
    <mergeCell ref="E500:G500"/>
    <mergeCell ref="F501:G501"/>
    <mergeCell ref="F502:G502"/>
    <mergeCell ref="F503:G503"/>
    <mergeCell ref="F504:G504"/>
    <mergeCell ref="E505:G505"/>
    <mergeCell ref="E484:G484"/>
    <mergeCell ref="E485:G485"/>
    <mergeCell ref="D486:G486"/>
    <mergeCell ref="E487:G487"/>
    <mergeCell ref="F488:G488"/>
    <mergeCell ref="F489:G489"/>
    <mergeCell ref="F490:G490"/>
    <mergeCell ref="E491:G491"/>
    <mergeCell ref="F492:G492"/>
    <mergeCell ref="F493:G493"/>
    <mergeCell ref="E494:G494"/>
    <mergeCell ref="F495:G495"/>
    <mergeCell ref="F466:G466"/>
    <mergeCell ref="E467:G467"/>
    <mergeCell ref="F468:G468"/>
    <mergeCell ref="F469:G469"/>
    <mergeCell ref="F470:G470"/>
    <mergeCell ref="F471:G471"/>
    <mergeCell ref="D472:G472"/>
    <mergeCell ref="E473:G473"/>
    <mergeCell ref="F474:G474"/>
    <mergeCell ref="F418:G418"/>
    <mergeCell ref="F419:G419"/>
    <mergeCell ref="F420:G420"/>
    <mergeCell ref="F422:G422"/>
    <mergeCell ref="F423:G423"/>
    <mergeCell ref="E424:G424"/>
    <mergeCell ref="F432:G432"/>
    <mergeCell ref="E464:G464"/>
    <mergeCell ref="F465:G465"/>
    <mergeCell ref="E458:G458"/>
    <mergeCell ref="D451:O451"/>
    <mergeCell ref="D459:G459"/>
    <mergeCell ref="E457:G457"/>
    <mergeCell ref="E456:G456"/>
    <mergeCell ref="E455:G455"/>
    <mergeCell ref="E454:G454"/>
    <mergeCell ref="E431:G431"/>
    <mergeCell ref="E436:G436"/>
    <mergeCell ref="F437:G437"/>
    <mergeCell ref="F438:G438"/>
    <mergeCell ref="F439:G439"/>
    <mergeCell ref="F440:G440"/>
    <mergeCell ref="F435:G435"/>
    <mergeCell ref="D429:G429"/>
    <mergeCell ref="F363:G363"/>
    <mergeCell ref="D379:G379"/>
    <mergeCell ref="E380:G380"/>
    <mergeCell ref="F382:G382"/>
    <mergeCell ref="E385:G385"/>
    <mergeCell ref="F387:G387"/>
    <mergeCell ref="F388:G388"/>
    <mergeCell ref="E378:G378"/>
    <mergeCell ref="D405:G405"/>
    <mergeCell ref="E374:G374"/>
    <mergeCell ref="E375:G375"/>
    <mergeCell ref="D441:G441"/>
    <mergeCell ref="D243:G243"/>
    <mergeCell ref="D246:G246"/>
    <mergeCell ref="F320:G320"/>
    <mergeCell ref="D192:G192"/>
    <mergeCell ref="D193:Y193"/>
    <mergeCell ref="F223:H223"/>
    <mergeCell ref="F224:H224"/>
    <mergeCell ref="F225:H225"/>
    <mergeCell ref="E226:G226"/>
    <mergeCell ref="F227:H227"/>
    <mergeCell ref="F228:H228"/>
    <mergeCell ref="F229:H229"/>
    <mergeCell ref="D230:G230"/>
    <mergeCell ref="E209:G209"/>
    <mergeCell ref="F213:H213"/>
    <mergeCell ref="F214:H214"/>
    <mergeCell ref="E215:G215"/>
    <mergeCell ref="F219:H219"/>
    <mergeCell ref="F220:H220"/>
    <mergeCell ref="F355:G355"/>
    <mergeCell ref="F356:G356"/>
    <mergeCell ref="F197:G197"/>
    <mergeCell ref="F198:G198"/>
    <mergeCell ref="E183:G183"/>
    <mergeCell ref="E184:G184"/>
    <mergeCell ref="E185:G185"/>
    <mergeCell ref="E186:G186"/>
    <mergeCell ref="E187:G187"/>
    <mergeCell ref="E188:G188"/>
    <mergeCell ref="E189:G189"/>
    <mergeCell ref="E190:G190"/>
    <mergeCell ref="E191:G191"/>
    <mergeCell ref="E173:G173"/>
    <mergeCell ref="E174:G174"/>
    <mergeCell ref="E175:G175"/>
    <mergeCell ref="E176:G176"/>
    <mergeCell ref="E177:G177"/>
    <mergeCell ref="E178:G178"/>
    <mergeCell ref="E179:G179"/>
    <mergeCell ref="E181:G181"/>
    <mergeCell ref="E182:G182"/>
    <mergeCell ref="D180:G180"/>
    <mergeCell ref="D164:G164"/>
    <mergeCell ref="E165:G165"/>
    <mergeCell ref="E166:G166"/>
    <mergeCell ref="E167:G167"/>
    <mergeCell ref="D168:G168"/>
    <mergeCell ref="D169:G169"/>
    <mergeCell ref="D170:G170"/>
    <mergeCell ref="E171:G171"/>
    <mergeCell ref="E172:G172"/>
    <mergeCell ref="D155:G155"/>
    <mergeCell ref="D156:G156"/>
    <mergeCell ref="E157:G157"/>
    <mergeCell ref="E158:G158"/>
    <mergeCell ref="E159:G159"/>
    <mergeCell ref="E160:G160"/>
    <mergeCell ref="E161:G161"/>
    <mergeCell ref="E162:G162"/>
    <mergeCell ref="E163:G163"/>
    <mergeCell ref="E146:G146"/>
    <mergeCell ref="E147:G147"/>
    <mergeCell ref="E148:G148"/>
    <mergeCell ref="E149:G149"/>
    <mergeCell ref="E150:G150"/>
    <mergeCell ref="E151:G151"/>
    <mergeCell ref="D152:G152"/>
    <mergeCell ref="D153:Z153"/>
    <mergeCell ref="C154:G154"/>
    <mergeCell ref="E137:G137"/>
    <mergeCell ref="E138:G138"/>
    <mergeCell ref="D139:G139"/>
    <mergeCell ref="E140:G140"/>
    <mergeCell ref="E141:G141"/>
    <mergeCell ref="E142:G142"/>
    <mergeCell ref="E143:G143"/>
    <mergeCell ref="E144:G144"/>
    <mergeCell ref="E145:G145"/>
    <mergeCell ref="F128:G128"/>
    <mergeCell ref="F129:G129"/>
    <mergeCell ref="E130:G130"/>
    <mergeCell ref="F131:G131"/>
    <mergeCell ref="F132:G132"/>
    <mergeCell ref="F133:G133"/>
    <mergeCell ref="F134:G134"/>
    <mergeCell ref="D135:G135"/>
    <mergeCell ref="E136:G136"/>
    <mergeCell ref="E119:G119"/>
    <mergeCell ref="F120:G120"/>
    <mergeCell ref="F121:G121"/>
    <mergeCell ref="F122:G122"/>
    <mergeCell ref="F123:G123"/>
    <mergeCell ref="D124:G124"/>
    <mergeCell ref="E125:G125"/>
    <mergeCell ref="F126:G126"/>
    <mergeCell ref="F127:G127"/>
    <mergeCell ref="E110:G110"/>
    <mergeCell ref="D111:G111"/>
    <mergeCell ref="E112:G112"/>
    <mergeCell ref="F113:G113"/>
    <mergeCell ref="F114:G114"/>
    <mergeCell ref="F115:G115"/>
    <mergeCell ref="E116:G116"/>
    <mergeCell ref="F117:G117"/>
    <mergeCell ref="F118:G118"/>
    <mergeCell ref="E101:G101"/>
    <mergeCell ref="E102:G102"/>
    <mergeCell ref="E103:G103"/>
    <mergeCell ref="E104:G104"/>
    <mergeCell ref="E105:G105"/>
    <mergeCell ref="E106:G106"/>
    <mergeCell ref="E107:G107"/>
    <mergeCell ref="E108:G108"/>
    <mergeCell ref="E109:G109"/>
    <mergeCell ref="E92:G92"/>
    <mergeCell ref="E93:G93"/>
    <mergeCell ref="E94:G94"/>
    <mergeCell ref="E95:G95"/>
    <mergeCell ref="E96:G96"/>
    <mergeCell ref="E97:G97"/>
    <mergeCell ref="E98:G98"/>
    <mergeCell ref="E99:G99"/>
    <mergeCell ref="E100:G100"/>
    <mergeCell ref="F83:G83"/>
    <mergeCell ref="D84:G84"/>
    <mergeCell ref="E85:G85"/>
    <mergeCell ref="E86:G86"/>
    <mergeCell ref="E87:G87"/>
    <mergeCell ref="E88:G88"/>
    <mergeCell ref="E89:G89"/>
    <mergeCell ref="E90:G90"/>
    <mergeCell ref="E91:G91"/>
    <mergeCell ref="E74:G74"/>
    <mergeCell ref="F75:G75"/>
    <mergeCell ref="F76:G76"/>
    <mergeCell ref="F77:G77"/>
    <mergeCell ref="F78:G78"/>
    <mergeCell ref="E79:G79"/>
    <mergeCell ref="F80:G80"/>
    <mergeCell ref="F81:G81"/>
    <mergeCell ref="F82:G82"/>
    <mergeCell ref="D65:Z65"/>
    <mergeCell ref="C66:G66"/>
    <mergeCell ref="D67:G67"/>
    <mergeCell ref="E68:G68"/>
    <mergeCell ref="E69:G69"/>
    <mergeCell ref="E70:G70"/>
    <mergeCell ref="E71:G71"/>
    <mergeCell ref="E72:G72"/>
    <mergeCell ref="D73:G73"/>
    <mergeCell ref="E55:G55"/>
    <mergeCell ref="F56:G56"/>
    <mergeCell ref="F57:G57"/>
    <mergeCell ref="F58:G58"/>
    <mergeCell ref="F59:G59"/>
    <mergeCell ref="D61:G61"/>
    <mergeCell ref="E62:G62"/>
    <mergeCell ref="E63:G63"/>
    <mergeCell ref="D64:G64"/>
    <mergeCell ref="F46:G46"/>
    <mergeCell ref="F47:G47"/>
    <mergeCell ref="F48:G48"/>
    <mergeCell ref="D49:G49"/>
    <mergeCell ref="E50:G50"/>
    <mergeCell ref="F51:G51"/>
    <mergeCell ref="F52:G52"/>
    <mergeCell ref="F53:G53"/>
    <mergeCell ref="F54:G54"/>
    <mergeCell ref="D37:G37"/>
    <mergeCell ref="E38:G38"/>
    <mergeCell ref="F39:G39"/>
    <mergeCell ref="F40:G40"/>
    <mergeCell ref="F41:G41"/>
    <mergeCell ref="E42:G42"/>
    <mergeCell ref="F43:G43"/>
    <mergeCell ref="E44:G44"/>
    <mergeCell ref="F45:G45"/>
    <mergeCell ref="F28:G28"/>
    <mergeCell ref="E29:G29"/>
    <mergeCell ref="F30:G30"/>
    <mergeCell ref="F31:G31"/>
    <mergeCell ref="F32:G32"/>
    <mergeCell ref="F33:G33"/>
    <mergeCell ref="D34:G34"/>
    <mergeCell ref="E35:G35"/>
    <mergeCell ref="E36:G36"/>
    <mergeCell ref="C7:G7"/>
    <mergeCell ref="D8:G8"/>
    <mergeCell ref="E9:G9"/>
    <mergeCell ref="D10:G10"/>
    <mergeCell ref="E11:G11"/>
    <mergeCell ref="F12:G12"/>
    <mergeCell ref="F13:G13"/>
    <mergeCell ref="F14:G14"/>
    <mergeCell ref="E15:G15"/>
    <mergeCell ref="F16:G16"/>
    <mergeCell ref="F17:G17"/>
    <mergeCell ref="E18:G18"/>
    <mergeCell ref="F19:G19"/>
    <mergeCell ref="F20:G20"/>
    <mergeCell ref="F21:G21"/>
    <mergeCell ref="F22:G22"/>
    <mergeCell ref="D23:G23"/>
    <mergeCell ref="E24:G24"/>
    <mergeCell ref="F233:H233"/>
    <mergeCell ref="E202:G202"/>
    <mergeCell ref="F203:G203"/>
    <mergeCell ref="F204:G204"/>
    <mergeCell ref="F205:G205"/>
    <mergeCell ref="F206:H206"/>
    <mergeCell ref="F207:H207"/>
    <mergeCell ref="F216:G216"/>
    <mergeCell ref="F217:G217"/>
    <mergeCell ref="F218:G218"/>
    <mergeCell ref="E222:G222"/>
    <mergeCell ref="C406:G406"/>
    <mergeCell ref="F308:G308"/>
    <mergeCell ref="F309:G309"/>
    <mergeCell ref="F310:G310"/>
    <mergeCell ref="D311:G311"/>
    <mergeCell ref="E312:G312"/>
    <mergeCell ref="F313:G313"/>
    <mergeCell ref="E317:G317"/>
    <mergeCell ref="F318:G318"/>
    <mergeCell ref="F319:G319"/>
    <mergeCell ref="E396:G396"/>
    <mergeCell ref="E397:G397"/>
    <mergeCell ref="E354:G354"/>
    <mergeCell ref="E361:G361"/>
    <mergeCell ref="E362:G362"/>
    <mergeCell ref="E360:G360"/>
    <mergeCell ref="D391:G391"/>
    <mergeCell ref="D404:G404"/>
    <mergeCell ref="E398:G398"/>
    <mergeCell ref="E401:G401"/>
    <mergeCell ref="E324:G324"/>
    <mergeCell ref="F331:G331"/>
    <mergeCell ref="F332:G332"/>
    <mergeCell ref="F333:G333"/>
    <mergeCell ref="D284:G284"/>
    <mergeCell ref="D283:Y283"/>
    <mergeCell ref="D298:G298"/>
    <mergeCell ref="F300:G300"/>
    <mergeCell ref="F301:G301"/>
    <mergeCell ref="F302:G302"/>
    <mergeCell ref="F304:G304"/>
    <mergeCell ref="D221:G221"/>
    <mergeCell ref="F321:G321"/>
    <mergeCell ref="E299:G299"/>
    <mergeCell ref="F240:H240"/>
    <mergeCell ref="F241:H241"/>
    <mergeCell ref="F242:H242"/>
    <mergeCell ref="F234:H234"/>
    <mergeCell ref="E235:G235"/>
    <mergeCell ref="F236:H236"/>
    <mergeCell ref="F237:H237"/>
    <mergeCell ref="F238:H238"/>
    <mergeCell ref="E239:G239"/>
    <mergeCell ref="E260:G260"/>
    <mergeCell ref="F274:G274"/>
    <mergeCell ref="F275:G275"/>
    <mergeCell ref="F276:G276"/>
    <mergeCell ref="F279:G279"/>
    <mergeCell ref="F461:G461"/>
    <mergeCell ref="F462:G462"/>
    <mergeCell ref="F463:G463"/>
    <mergeCell ref="F386:G386"/>
    <mergeCell ref="F381:G381"/>
    <mergeCell ref="F389:G389"/>
    <mergeCell ref="F390:G390"/>
    <mergeCell ref="F364:G364"/>
    <mergeCell ref="F365:G365"/>
    <mergeCell ref="F366:G366"/>
    <mergeCell ref="F383:G383"/>
    <mergeCell ref="F384:G384"/>
    <mergeCell ref="C449:G449"/>
    <mergeCell ref="E414:G414"/>
    <mergeCell ref="E453:G453"/>
    <mergeCell ref="D452:G452"/>
    <mergeCell ref="D407:G407"/>
    <mergeCell ref="E367:G367"/>
    <mergeCell ref="E368:G368"/>
    <mergeCell ref="E369:G369"/>
    <mergeCell ref="E370:G370"/>
    <mergeCell ref="E371:G371"/>
    <mergeCell ref="E372:G372"/>
    <mergeCell ref="E373:G373"/>
    <mergeCell ref="F280:G280"/>
    <mergeCell ref="F281:G281"/>
    <mergeCell ref="F282:G282"/>
    <mergeCell ref="E417:G417"/>
    <mergeCell ref="E377:G377"/>
    <mergeCell ref="E376:G376"/>
    <mergeCell ref="E336:G336"/>
    <mergeCell ref="E337:G337"/>
    <mergeCell ref="E329:G329"/>
    <mergeCell ref="E335:G335"/>
    <mergeCell ref="E334:G334"/>
    <mergeCell ref="E285:G285"/>
    <mergeCell ref="E286:G286"/>
    <mergeCell ref="E288:G288"/>
    <mergeCell ref="E287:G287"/>
    <mergeCell ref="F330:G330"/>
    <mergeCell ref="E303:G303"/>
    <mergeCell ref="F305:G305"/>
    <mergeCell ref="E306:G306"/>
    <mergeCell ref="F307:G307"/>
    <mergeCell ref="F322:G322"/>
    <mergeCell ref="F325:G325"/>
    <mergeCell ref="F326:G326"/>
    <mergeCell ref="F327:G327"/>
    <mergeCell ref="F328:G328"/>
    <mergeCell ref="F357:G357"/>
    <mergeCell ref="F358:G358"/>
    <mergeCell ref="F359:G359"/>
    <mergeCell ref="T1:W1"/>
    <mergeCell ref="P1:S1"/>
    <mergeCell ref="D352:G352"/>
    <mergeCell ref="D351:G351"/>
    <mergeCell ref="D349:G349"/>
    <mergeCell ref="C250:G250"/>
    <mergeCell ref="E350:G350"/>
    <mergeCell ref="E248:G248"/>
    <mergeCell ref="E353:G353"/>
    <mergeCell ref="F314:G314"/>
    <mergeCell ref="F315:G315"/>
    <mergeCell ref="F316:G316"/>
    <mergeCell ref="E256:G256"/>
    <mergeCell ref="E257:G257"/>
    <mergeCell ref="K1:O1"/>
    <mergeCell ref="C1:G1"/>
    <mergeCell ref="C3:G3"/>
    <mergeCell ref="B2:G2"/>
    <mergeCell ref="D5:G5"/>
    <mergeCell ref="F268:G268"/>
    <mergeCell ref="E709:G709"/>
    <mergeCell ref="E682:G682"/>
    <mergeCell ref="F594:G594"/>
    <mergeCell ref="F595:G595"/>
    <mergeCell ref="F596:G596"/>
    <mergeCell ref="F597:G597"/>
    <mergeCell ref="F598:G598"/>
    <mergeCell ref="F599:G599"/>
    <mergeCell ref="F600:G600"/>
    <mergeCell ref="F646:G646"/>
    <mergeCell ref="C695:G695"/>
    <mergeCell ref="D696:G696"/>
    <mergeCell ref="D676:G676"/>
    <mergeCell ref="D658:G658"/>
    <mergeCell ref="E675:G675"/>
    <mergeCell ref="E679:G679"/>
    <mergeCell ref="E683:G683"/>
    <mergeCell ref="E674:G674"/>
    <mergeCell ref="E686:G686"/>
    <mergeCell ref="E659:G659"/>
    <mergeCell ref="E667:G667"/>
    <mergeCell ref="E652:G652"/>
    <mergeCell ref="E653:G653"/>
    <mergeCell ref="F642:G642"/>
    <mergeCell ref="F704:G704"/>
    <mergeCell ref="E734:G734"/>
    <mergeCell ref="E657:G657"/>
    <mergeCell ref="E654:G654"/>
    <mergeCell ref="E655:G655"/>
    <mergeCell ref="E656:G656"/>
    <mergeCell ref="F821:G821"/>
    <mergeCell ref="F822:G822"/>
    <mergeCell ref="F749:G749"/>
    <mergeCell ref="E754:G754"/>
    <mergeCell ref="D808:G808"/>
    <mergeCell ref="E755:G755"/>
    <mergeCell ref="E753:G753"/>
    <mergeCell ref="E750:G750"/>
    <mergeCell ref="E751:G751"/>
    <mergeCell ref="D752:G752"/>
    <mergeCell ref="E779:G779"/>
    <mergeCell ref="E778:G778"/>
    <mergeCell ref="F796:G796"/>
    <mergeCell ref="F797:G797"/>
    <mergeCell ref="F798:G798"/>
    <mergeCell ref="E765:G765"/>
    <mergeCell ref="E764:G764"/>
    <mergeCell ref="E763:G763"/>
    <mergeCell ref="D450:G450"/>
    <mergeCell ref="E415:G415"/>
    <mergeCell ref="E409:G409"/>
    <mergeCell ref="E410:G410"/>
    <mergeCell ref="E411:G411"/>
    <mergeCell ref="E412:G412"/>
    <mergeCell ref="E413:G413"/>
    <mergeCell ref="F702:G702"/>
    <mergeCell ref="F703:G703"/>
    <mergeCell ref="F427:G427"/>
    <mergeCell ref="F428:G428"/>
    <mergeCell ref="D442:G442"/>
    <mergeCell ref="E460:G460"/>
    <mergeCell ref="E421:G421"/>
    <mergeCell ref="F425:G425"/>
    <mergeCell ref="F426:G426"/>
    <mergeCell ref="D691:G691"/>
    <mergeCell ref="D692:G692"/>
    <mergeCell ref="D693:G693"/>
    <mergeCell ref="D445:G445"/>
    <mergeCell ref="D447:G447"/>
    <mergeCell ref="D430:G430"/>
    <mergeCell ref="F433:G433"/>
    <mergeCell ref="F434:G434"/>
    <mergeCell ref="F729:G729"/>
    <mergeCell ref="F710:G710"/>
    <mergeCell ref="F711:G711"/>
    <mergeCell ref="E733:G733"/>
    <mergeCell ref="E730:G730"/>
    <mergeCell ref="E731:G731"/>
    <mergeCell ref="E732:G732"/>
    <mergeCell ref="D725:G725"/>
    <mergeCell ref="F728:G728"/>
    <mergeCell ref="E726:G726"/>
    <mergeCell ref="F727:G727"/>
    <mergeCell ref="F712:G712"/>
    <mergeCell ref="F713:G713"/>
    <mergeCell ref="F714:G714"/>
    <mergeCell ref="F715:G715"/>
    <mergeCell ref="E716:G716"/>
    <mergeCell ref="E638:G638"/>
    <mergeCell ref="E639:G639"/>
    <mergeCell ref="F518:G518"/>
    <mergeCell ref="E684:G684"/>
    <mergeCell ref="E685:G685"/>
    <mergeCell ref="D591:G591"/>
    <mergeCell ref="E592:G592"/>
    <mergeCell ref="E593:G593"/>
    <mergeCell ref="D651:G651"/>
    <mergeCell ref="D650:G650"/>
    <mergeCell ref="E637:G637"/>
    <mergeCell ref="F647:G647"/>
    <mergeCell ref="E648:G648"/>
    <mergeCell ref="F532:G532"/>
    <mergeCell ref="F533:G533"/>
    <mergeCell ref="F534:G534"/>
    <mergeCell ref="F535:G535"/>
    <mergeCell ref="E537:G537"/>
    <mergeCell ref="E539:G539"/>
    <mergeCell ref="E540:G540"/>
    <mergeCell ref="D541:G541"/>
    <mergeCell ref="D536:G536"/>
    <mergeCell ref="F521:G521"/>
    <mergeCell ref="F522:G522"/>
    <mergeCell ref="F673:G673"/>
    <mergeCell ref="E677:G677"/>
    <mergeCell ref="E678:G678"/>
    <mergeCell ref="E680:G680"/>
    <mergeCell ref="E681:G681"/>
    <mergeCell ref="F643:G643"/>
    <mergeCell ref="F644:G644"/>
    <mergeCell ref="F645:G645"/>
    <mergeCell ref="E641:G641"/>
    <mergeCell ref="F708:G708"/>
    <mergeCell ref="E824:G824"/>
    <mergeCell ref="E825:G825"/>
    <mergeCell ref="E791:G791"/>
    <mergeCell ref="F792:G792"/>
    <mergeCell ref="E809:G809"/>
    <mergeCell ref="F810:G810"/>
    <mergeCell ref="F811:G811"/>
    <mergeCell ref="F823:G823"/>
    <mergeCell ref="E817:G817"/>
    <mergeCell ref="E818:G818"/>
    <mergeCell ref="F805:G805"/>
    <mergeCell ref="E807:G807"/>
    <mergeCell ref="F812:G812"/>
    <mergeCell ref="F793:G793"/>
    <mergeCell ref="F794:G794"/>
    <mergeCell ref="F795:G795"/>
    <mergeCell ref="F813:G813"/>
    <mergeCell ref="E780:G780"/>
    <mergeCell ref="E743:G743"/>
    <mergeCell ref="F744:G744"/>
    <mergeCell ref="F745:G745"/>
    <mergeCell ref="F746:G746"/>
    <mergeCell ref="F747:G747"/>
    <mergeCell ref="E697:G697"/>
    <mergeCell ref="E698:G698"/>
    <mergeCell ref="E699:G699"/>
    <mergeCell ref="E700:G700"/>
    <mergeCell ref="E701:G701"/>
    <mergeCell ref="E538:G538"/>
    <mergeCell ref="F705:G705"/>
    <mergeCell ref="F706:G706"/>
    <mergeCell ref="F707:G707"/>
    <mergeCell ref="E687:G687"/>
    <mergeCell ref="D688:G688"/>
    <mergeCell ref="F634:G634"/>
    <mergeCell ref="F635:G635"/>
    <mergeCell ref="F660:G660"/>
    <mergeCell ref="F661:G661"/>
    <mergeCell ref="F662:G662"/>
    <mergeCell ref="F663:G663"/>
    <mergeCell ref="F664:G664"/>
    <mergeCell ref="F665:G665"/>
    <mergeCell ref="F668:G668"/>
    <mergeCell ref="F669:G669"/>
    <mergeCell ref="F670:G670"/>
    <mergeCell ref="F671:G671"/>
    <mergeCell ref="F672:G672"/>
    <mergeCell ref="F855:G855"/>
    <mergeCell ref="F856:G856"/>
    <mergeCell ref="F839:G839"/>
    <mergeCell ref="F840:G840"/>
    <mergeCell ref="F843:G843"/>
    <mergeCell ref="F844:G844"/>
    <mergeCell ref="F845:G845"/>
    <mergeCell ref="F846:G846"/>
    <mergeCell ref="E847:G847"/>
    <mergeCell ref="F850:G850"/>
    <mergeCell ref="F851:G851"/>
    <mergeCell ref="F852:G852"/>
    <mergeCell ref="F853:G853"/>
    <mergeCell ref="E854:G854"/>
    <mergeCell ref="F848:G848"/>
    <mergeCell ref="F849:G849"/>
    <mergeCell ref="E819:G819"/>
    <mergeCell ref="F820:G820"/>
    <mergeCell ref="D828:G828"/>
    <mergeCell ref="D833:G833"/>
    <mergeCell ref="D834:G834"/>
    <mergeCell ref="D835:G835"/>
    <mergeCell ref="E829:G829"/>
    <mergeCell ref="E831:G831"/>
    <mergeCell ref="E832:G832"/>
    <mergeCell ref="C827:G827"/>
    <mergeCell ref="F816:G816"/>
    <mergeCell ref="E775:G775"/>
    <mergeCell ref="E774:G774"/>
    <mergeCell ref="E735:G735"/>
    <mergeCell ref="E740:G740"/>
    <mergeCell ref="E742:G742"/>
    <mergeCell ref="D738:G738"/>
    <mergeCell ref="E739:G739"/>
    <mergeCell ref="E736:G736"/>
    <mergeCell ref="E737:G737"/>
    <mergeCell ref="F814:G814"/>
    <mergeCell ref="F748:G748"/>
    <mergeCell ref="E757:G757"/>
    <mergeCell ref="E756:G756"/>
    <mergeCell ref="E760:G760"/>
    <mergeCell ref="E771:G771"/>
    <mergeCell ref="E770:G770"/>
    <mergeCell ref="E772:G772"/>
    <mergeCell ref="F803:G803"/>
    <mergeCell ref="F804:G804"/>
    <mergeCell ref="E777:G777"/>
    <mergeCell ref="D767:G767"/>
    <mergeCell ref="D768:G768"/>
    <mergeCell ref="D769:G769"/>
    <mergeCell ref="F857:G857"/>
    <mergeCell ref="F858:G858"/>
    <mergeCell ref="F859:G859"/>
    <mergeCell ref="E338:G338"/>
    <mergeCell ref="F339:G339"/>
    <mergeCell ref="F340:G340"/>
    <mergeCell ref="F341:G341"/>
    <mergeCell ref="F342:G342"/>
    <mergeCell ref="F343:G343"/>
    <mergeCell ref="F344:G344"/>
    <mergeCell ref="F345:G345"/>
    <mergeCell ref="F346:G346"/>
    <mergeCell ref="E347:G347"/>
    <mergeCell ref="E348:G348"/>
    <mergeCell ref="E408:G408"/>
    <mergeCell ref="E801:G801"/>
    <mergeCell ref="E799:G799"/>
    <mergeCell ref="E800:G800"/>
    <mergeCell ref="F802:G802"/>
    <mergeCell ref="C690:G690"/>
    <mergeCell ref="E513:G513"/>
    <mergeCell ref="C837:G837"/>
    <mergeCell ref="E806:G806"/>
    <mergeCell ref="F815:G815"/>
    <mergeCell ref="F269:G269"/>
    <mergeCell ref="F270:G270"/>
    <mergeCell ref="F271:G271"/>
    <mergeCell ref="D255:G255"/>
    <mergeCell ref="D60:G60"/>
    <mergeCell ref="D251:G251"/>
    <mergeCell ref="D4:Z4"/>
    <mergeCell ref="D6:Z6"/>
    <mergeCell ref="C194:G194"/>
    <mergeCell ref="D195:G195"/>
    <mergeCell ref="E196:G196"/>
    <mergeCell ref="F200:H200"/>
    <mergeCell ref="F201:H201"/>
    <mergeCell ref="D208:G208"/>
    <mergeCell ref="E258:G258"/>
    <mergeCell ref="F25:G25"/>
    <mergeCell ref="F26:G26"/>
    <mergeCell ref="F27:G27"/>
    <mergeCell ref="F199:G199"/>
    <mergeCell ref="F210:G210"/>
    <mergeCell ref="F211:G211"/>
    <mergeCell ref="F212:G212"/>
    <mergeCell ref="E231:G231"/>
    <mergeCell ref="F232:H232"/>
    <mergeCell ref="D272:G272"/>
    <mergeCell ref="E273:G273"/>
    <mergeCell ref="F261:G261"/>
    <mergeCell ref="F262:G262"/>
    <mergeCell ref="F263:G263"/>
    <mergeCell ref="D416:G416"/>
    <mergeCell ref="D259:G259"/>
    <mergeCell ref="F265:G265"/>
    <mergeCell ref="F266:G266"/>
    <mergeCell ref="E267:G267"/>
    <mergeCell ref="D323:G323"/>
    <mergeCell ref="E402:G402"/>
    <mergeCell ref="E403:G403"/>
    <mergeCell ref="E289:G289"/>
    <mergeCell ref="E294:G294"/>
    <mergeCell ref="E296:G296"/>
    <mergeCell ref="F277:G277"/>
    <mergeCell ref="E278:G278"/>
    <mergeCell ref="E393:G393"/>
    <mergeCell ref="E394:G394"/>
    <mergeCell ref="E395:G395"/>
    <mergeCell ref="E400:G400"/>
    <mergeCell ref="E399:G399"/>
    <mergeCell ref="D392:G392"/>
  </mergeCells>
  <hyperlinks>
    <hyperlink ref="E303:G303" r:id="rId1" display="Conduct Preliminary Project Plan Peer Review" xr:uid="{59A34DA8-17B7-4676-BD3C-F3F7FE396DFD}"/>
    <hyperlink ref="D34:G34" r:id="rId2" display="Develop Project Charter" xr:uid="{5464C575-D8DB-4D27-8DFF-0D809B2AC958}"/>
    <hyperlink ref="D8:G8" r:id="rId3" display="Develop Preliminary Prject Plan" xr:uid="{952963FE-E419-4D64-97D4-660928AD758B}"/>
    <hyperlink ref="E15:G15" r:id="rId4" display="Conduct Preliminary Project Plan Peer Review" xr:uid="{0D74493B-AFB6-44C7-AB6C-ECA491D04436}"/>
    <hyperlink ref="E18:G18" r:id="rId5" display="Analyze Preliminary Project Plan Peer Review" xr:uid="{A04F4B82-0A96-4504-9406-B50F09CCE3AC}"/>
    <hyperlink ref="D23:G23" r:id="rId6" display="Review and Approve Preliminary Plan Project" xr:uid="{458B0B75-5568-470A-B4AB-1471769373DD}"/>
    <hyperlink ref="D10:G10" r:id="rId7" display="Preliminary Project Plan Peer Review" xr:uid="{6732E702-9344-4C6B-B12E-E0C6D10D4BFA}"/>
    <hyperlink ref="E24:G24" r:id="rId8" display="Perform Preliminary Project Plan Verification" xr:uid="{B8E28E80-B68E-4CBD-A2B4-50B1BEE771E5}"/>
    <hyperlink ref="E29:G29" r:id="rId9" display="Analyze Preliminary Project Plan Verification Results" xr:uid="{D5FF9CC3-8A8B-400B-888E-EA5A8E322C94}"/>
    <hyperlink ref="E11:G11" r:id="rId10" display="Prepare for Preliminary Project Plan Peer Review" xr:uid="{7A4AD26E-482F-4289-B219-FABE71FF1D5E}"/>
    <hyperlink ref="E44:G44" r:id="rId11" display="Analyze Preliminary Project Plan Peer Review" xr:uid="{F80BBEC3-5E10-493D-A9E4-66CAD8847C0E}"/>
    <hyperlink ref="C66:G66" r:id="rId12" display="Plan" xr:uid="{F2785CE8-D9FE-41DC-A462-303A7D8662CC}"/>
    <hyperlink ref="E87:G87" r:id="rId13" display="Develop Project Time Management Plan" xr:uid="{9B5F4227-5822-44AE-973D-BF304CEE25CB}"/>
    <hyperlink ref="E88:G88" r:id="rId14" display="Develop Project Cost Management Plan" xr:uid="{5C4D7EA6-58E7-46C0-907D-DFB74D8258F0}"/>
    <hyperlink ref="E89:G89" r:id="rId15" display="Develop Project Quality Management Plan" xr:uid="{653DB732-B501-4BC8-AAF7-28B186ADC1FF}"/>
    <hyperlink ref="E91:G91" r:id="rId16" display="Develop Communications Management Plan" xr:uid="{8EA1A51D-2E2F-4F76-97C2-DEFDCC51FFE3}"/>
    <hyperlink ref="E92:G92" r:id="rId17" display="Develop Risk Management Plan" xr:uid="{AE04A3C0-A97A-43F6-90E5-D4B5AAE55CB4}"/>
    <hyperlink ref="E93:G93" r:id="rId18" display="Develop Procurement Management Plan" xr:uid="{4E840549-0A47-446B-9071-8C7C528A3B64}"/>
    <hyperlink ref="E94:G94" r:id="rId19" display="Develop Stakeholder Management Plan" xr:uid="{E016B4A1-CE43-4ACA-82CC-AA64D5B7C075}"/>
    <hyperlink ref="E85:G85" r:id="rId20" display="Develop Project Management Plan" xr:uid="{03C54C02-ACC3-42D7-9E4D-2598B109A017}"/>
    <hyperlink ref="E86:G86" r:id="rId21" display="Develop Scope Management Plan" xr:uid="{E8783836-5647-4CCD-B714-26D02566F206}"/>
    <hyperlink ref="E90:G90" r:id="rId22" display="Develop Human Resource Management Plan" xr:uid="{40F42217-2001-4F1C-BAC1-B76D789558A6}"/>
    <hyperlink ref="E116:G116" r:id="rId23" display="Conduct Preliminary Project Plan Peer Review" xr:uid="{23F6DE8A-95B9-4B08-A8A1-2D69ECD604E6}"/>
    <hyperlink ref="E464:G464" r:id="rId24" display="Conduct Preliminary Project Plan Peer Review" xr:uid="{877ADA7A-ACF9-4DE6-97D3-037F6FDE4A31}"/>
    <hyperlink ref="E491:G491" r:id="rId25" display="Conduct Preliminary Project Plan Peer Review" xr:uid="{B3E3581F-8492-457F-817E-910A4C878661}"/>
    <hyperlink ref="E517:G517" r:id="rId26" display="Conduct Preliminary Project Plan Peer Review" xr:uid="{545E1AA3-8475-4953-A2CB-4F7F308D6B2E}"/>
    <hyperlink ref="E546:G546" r:id="rId27" display="Conduct Preliminary Project Plan Peer Review" xr:uid="{1BDED1A5-B579-4462-811E-80758FF8F966}"/>
    <hyperlink ref="C7:G7" r:id="rId28" display="Initiating" xr:uid="{7EE9DA25-8BFA-4145-8F35-F9CD98078F6A}"/>
    <hyperlink ref="D60:G60" r:id="rId29" display="Identify stakeholders" xr:uid="{7BFF7F03-FA8C-4B80-8975-D49AA0917CCE}"/>
    <hyperlink ref="D37:G37" r:id="rId30" display="Perform Project Charter Peer Review" xr:uid="{7DB7D775-1299-4A48-BD2F-262C9AA912A6}"/>
    <hyperlink ref="E38:G38" r:id="rId31" display="Prepare for Project Charter Peer Review" xr:uid="{118F3786-FC86-46EF-80C1-62A9CD964C3A}"/>
    <hyperlink ref="E42:G42" r:id="rId32" display="Conduct Project Charter Peer Review" xr:uid="{6C1D0F7F-1F69-48AE-8D18-F37C72BBB6C8}"/>
    <hyperlink ref="D49:G49" r:id="rId33" display="Review and Approve Project Charter" xr:uid="{164F91B0-F713-487A-9071-31A388F1F04D}"/>
    <hyperlink ref="D251:G251" r:id="rId34" display="Process Description Capturing" xr:uid="{2EEBDC19-C080-4784-B8C2-83DDD9216C62}"/>
    <hyperlink ref="D255:G255" r:id="rId35" display="Develop Customer Requirements" xr:uid="{B66D301C-B3BE-42F8-96F9-D532B9BD19DA}"/>
    <hyperlink ref="D284:G284" r:id="rId36" display="Develop Product Requirements (Features)" xr:uid="{57EA0FE1-EB9D-4323-831F-B3F575DDBCF8}"/>
    <hyperlink ref="E289:G289" r:id="rId37" display="Establish Product and Product Component Requirements" xr:uid="{F6AC5AD3-E29A-4B97-982C-B68DD8067F9A}"/>
    <hyperlink ref="E294:G294" r:id="rId38" display="Allocate product component requirements" xr:uid="{58DB58B4-0639-48E4-812A-54C1A4C0C8D4}"/>
    <hyperlink ref="E296:G296" r:id="rId39" display="Identify interface requirements" xr:uid="{260FDB4B-CA34-47D0-8848-B374E3E3D511}"/>
  </hyperlinks>
  <pageMargins left="0.7" right="0.7" top="0.75" bottom="0.75" header="0.3" footer="0.3"/>
  <pageSetup orientation="portrait" r:id="rId4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627"/>
  <sheetViews>
    <sheetView topLeftCell="A273" workbookViewId="0">
      <selection activeCell="F487" sqref="F487"/>
    </sheetView>
  </sheetViews>
  <sheetFormatPr defaultColWidth="38" defaultRowHeight="14.5" x14ac:dyDescent="0.35"/>
  <cols>
    <col min="1" max="1" width="9.1796875" bestFit="1" customWidth="1"/>
    <col min="2" max="7" width="9.1796875" customWidth="1"/>
    <col min="8" max="8" width="72.7265625" bestFit="1" customWidth="1"/>
    <col min="9" max="9" width="91.26953125" bestFit="1" customWidth="1"/>
  </cols>
  <sheetData>
    <row r="1" spans="1:9" x14ac:dyDescent="0.35">
      <c r="A1" s="1" t="s">
        <v>0</v>
      </c>
      <c r="B1" s="1" t="s">
        <v>3381</v>
      </c>
      <c r="C1" s="1"/>
      <c r="D1" s="1"/>
      <c r="E1" s="1"/>
      <c r="F1" s="1"/>
      <c r="G1" s="1"/>
      <c r="H1" s="1" t="s">
        <v>1</v>
      </c>
      <c r="I1" s="1" t="s">
        <v>1128</v>
      </c>
    </row>
    <row r="2" spans="1:9" x14ac:dyDescent="0.35">
      <c r="A2" s="2">
        <v>1</v>
      </c>
      <c r="B2" s="2">
        <v>1</v>
      </c>
      <c r="C2" s="225" t="s">
        <v>2</v>
      </c>
      <c r="D2" s="226"/>
      <c r="E2" s="226"/>
      <c r="F2" s="226"/>
      <c r="G2" s="226"/>
      <c r="H2" s="227"/>
      <c r="I2" s="5"/>
    </row>
    <row r="3" spans="1:9" x14ac:dyDescent="0.35">
      <c r="A3" s="2"/>
      <c r="B3" s="3">
        <f>B2+1</f>
        <v>2</v>
      </c>
      <c r="C3" s="2">
        <v>1.1000000000000001</v>
      </c>
      <c r="D3" s="225" t="s">
        <v>3385</v>
      </c>
      <c r="E3" s="226"/>
      <c r="F3" s="226"/>
      <c r="G3" s="226"/>
      <c r="H3" s="227"/>
      <c r="I3" s="5"/>
    </row>
    <row r="4" spans="1:9" x14ac:dyDescent="0.35">
      <c r="A4" s="2"/>
      <c r="B4" s="3">
        <f>B3+1</f>
        <v>3</v>
      </c>
      <c r="C4" s="2"/>
      <c r="D4" s="22" t="s">
        <v>1604</v>
      </c>
      <c r="E4" s="228" t="s">
        <v>3382</v>
      </c>
      <c r="F4" s="228"/>
      <c r="G4" s="228"/>
      <c r="H4" s="228"/>
      <c r="I4" s="5"/>
    </row>
    <row r="5" spans="1:9" x14ac:dyDescent="0.35">
      <c r="A5" s="2">
        <v>1.2</v>
      </c>
      <c r="B5" s="3">
        <f>B4+1</f>
        <v>4</v>
      </c>
      <c r="C5" s="2">
        <v>1.2</v>
      </c>
      <c r="D5" s="229" t="s">
        <v>3379</v>
      </c>
      <c r="E5" s="230"/>
      <c r="F5" s="230"/>
      <c r="G5" s="230"/>
      <c r="H5" s="231"/>
      <c r="I5" s="5"/>
    </row>
    <row r="6" spans="1:9" x14ac:dyDescent="0.35">
      <c r="A6" s="3" t="s">
        <v>5</v>
      </c>
      <c r="B6" s="3">
        <f>B5+1</f>
        <v>5</v>
      </c>
      <c r="C6" s="3"/>
      <c r="D6" s="3" t="s">
        <v>5</v>
      </c>
      <c r="E6" s="3"/>
      <c r="F6" s="3"/>
      <c r="G6" s="3"/>
      <c r="H6" s="3" t="s">
        <v>6</v>
      </c>
      <c r="I6" s="3" t="s">
        <v>1129</v>
      </c>
    </row>
    <row r="7" spans="1:9" x14ac:dyDescent="0.35">
      <c r="A7" s="3" t="s">
        <v>7</v>
      </c>
      <c r="B7" s="3">
        <f t="shared" ref="B7:B68" si="0">B6+1</f>
        <v>6</v>
      </c>
      <c r="C7" s="3"/>
      <c r="D7" s="3" t="s">
        <v>7</v>
      </c>
      <c r="E7" s="3"/>
      <c r="F7" s="3"/>
      <c r="G7" s="3"/>
      <c r="H7" s="3" t="s">
        <v>8</v>
      </c>
      <c r="I7" s="3" t="s">
        <v>1130</v>
      </c>
    </row>
    <row r="8" spans="1:9" x14ac:dyDescent="0.35">
      <c r="A8" s="2" t="s">
        <v>9</v>
      </c>
      <c r="B8" s="3">
        <f t="shared" si="0"/>
        <v>7</v>
      </c>
      <c r="C8" s="2"/>
      <c r="D8" s="2" t="s">
        <v>9</v>
      </c>
      <c r="E8" s="2"/>
      <c r="F8" s="2"/>
      <c r="G8" s="2"/>
      <c r="H8" s="2" t="s">
        <v>10</v>
      </c>
      <c r="I8" s="5"/>
    </row>
    <row r="9" spans="1:9" x14ac:dyDescent="0.35">
      <c r="A9" s="3" t="s">
        <v>11</v>
      </c>
      <c r="B9" s="3">
        <f t="shared" si="0"/>
        <v>8</v>
      </c>
      <c r="C9" s="3"/>
      <c r="E9" s="3" t="s">
        <v>11</v>
      </c>
      <c r="F9" s="3"/>
      <c r="G9" s="3"/>
      <c r="H9" s="3" t="s">
        <v>12</v>
      </c>
      <c r="I9" s="5"/>
    </row>
    <row r="10" spans="1:9" x14ac:dyDescent="0.35">
      <c r="A10" s="3" t="s">
        <v>13</v>
      </c>
      <c r="B10" s="3">
        <f t="shared" si="0"/>
        <v>9</v>
      </c>
      <c r="C10" s="3"/>
      <c r="E10" s="3" t="s">
        <v>13</v>
      </c>
      <c r="F10" s="3"/>
      <c r="G10" s="3"/>
      <c r="H10" s="3" t="s">
        <v>14</v>
      </c>
      <c r="I10" s="5"/>
    </row>
    <row r="11" spans="1:9" x14ac:dyDescent="0.35">
      <c r="A11" s="3" t="s">
        <v>15</v>
      </c>
      <c r="B11" s="3">
        <f t="shared" si="0"/>
        <v>10</v>
      </c>
      <c r="C11" s="3"/>
      <c r="D11" s="3" t="s">
        <v>15</v>
      </c>
      <c r="E11" s="3"/>
      <c r="F11" s="3"/>
      <c r="G11" s="3"/>
      <c r="H11" s="3" t="s">
        <v>16</v>
      </c>
      <c r="I11" s="3" t="s">
        <v>1131</v>
      </c>
    </row>
    <row r="12" spans="1:9" x14ac:dyDescent="0.35">
      <c r="A12" s="2" t="s">
        <v>17</v>
      </c>
      <c r="B12" s="3">
        <f t="shared" si="0"/>
        <v>11</v>
      </c>
      <c r="C12" s="2"/>
      <c r="D12" s="2" t="s">
        <v>17</v>
      </c>
      <c r="E12" s="2"/>
      <c r="F12" s="2"/>
      <c r="G12" s="2"/>
      <c r="H12" s="2" t="s">
        <v>18</v>
      </c>
      <c r="I12" s="5"/>
    </row>
    <row r="13" spans="1:9" x14ac:dyDescent="0.35">
      <c r="A13" s="3" t="s">
        <v>19</v>
      </c>
      <c r="B13" s="3">
        <f t="shared" si="0"/>
        <v>12</v>
      </c>
      <c r="C13" s="3"/>
      <c r="E13" s="3" t="s">
        <v>19</v>
      </c>
      <c r="F13" s="3"/>
      <c r="G13" s="3"/>
      <c r="H13" s="3" t="s">
        <v>20</v>
      </c>
      <c r="I13" s="3" t="s">
        <v>1132</v>
      </c>
    </row>
    <row r="14" spans="1:9" x14ac:dyDescent="0.35">
      <c r="A14" s="3" t="s">
        <v>21</v>
      </c>
      <c r="B14" s="3">
        <f t="shared" si="0"/>
        <v>13</v>
      </c>
      <c r="C14" s="3"/>
      <c r="E14" s="3" t="s">
        <v>21</v>
      </c>
      <c r="F14" s="3"/>
      <c r="G14" s="3"/>
      <c r="H14" s="3" t="s">
        <v>22</v>
      </c>
      <c r="I14" s="3" t="s">
        <v>1133</v>
      </c>
    </row>
    <row r="15" spans="1:9" x14ac:dyDescent="0.35">
      <c r="A15" s="2" t="s">
        <v>23</v>
      </c>
      <c r="B15" s="3">
        <f t="shared" si="0"/>
        <v>14</v>
      </c>
      <c r="C15" s="2"/>
      <c r="E15" s="2" t="s">
        <v>23</v>
      </c>
      <c r="F15" s="2"/>
      <c r="G15" s="2"/>
      <c r="H15" s="2" t="s">
        <v>24</v>
      </c>
      <c r="I15" s="2" t="s">
        <v>1129</v>
      </c>
    </row>
    <row r="16" spans="1:9" x14ac:dyDescent="0.35">
      <c r="A16" s="3" t="s">
        <v>25</v>
      </c>
      <c r="B16" s="3">
        <f t="shared" si="0"/>
        <v>15</v>
      </c>
      <c r="C16" s="3"/>
      <c r="E16" s="3"/>
      <c r="F16" s="3" t="s">
        <v>25</v>
      </c>
      <c r="G16" s="3"/>
      <c r="H16" s="3" t="s">
        <v>26</v>
      </c>
      <c r="I16" s="3" t="s">
        <v>1134</v>
      </c>
    </row>
    <row r="17" spans="1:9" x14ac:dyDescent="0.35">
      <c r="A17" s="3" t="s">
        <v>27</v>
      </c>
      <c r="B17" s="3">
        <f t="shared" si="0"/>
        <v>16</v>
      </c>
      <c r="C17" s="3"/>
      <c r="E17" s="3"/>
      <c r="F17" s="3" t="s">
        <v>27</v>
      </c>
      <c r="G17" s="3"/>
      <c r="H17" s="3" t="s">
        <v>28</v>
      </c>
      <c r="I17" s="3" t="s">
        <v>1135</v>
      </c>
    </row>
    <row r="18" spans="1:9" x14ac:dyDescent="0.35">
      <c r="A18" s="3" t="s">
        <v>29</v>
      </c>
      <c r="B18" s="3">
        <f t="shared" si="0"/>
        <v>17</v>
      </c>
      <c r="C18" s="3"/>
      <c r="E18" s="3"/>
      <c r="F18" s="3" t="s">
        <v>29</v>
      </c>
      <c r="G18" s="3"/>
      <c r="H18" s="3" t="s">
        <v>30</v>
      </c>
      <c r="I18" s="3" t="s">
        <v>1136</v>
      </c>
    </row>
    <row r="19" spans="1:9" x14ac:dyDescent="0.35">
      <c r="A19" s="3" t="s">
        <v>31</v>
      </c>
      <c r="B19" s="3">
        <f t="shared" si="0"/>
        <v>18</v>
      </c>
      <c r="C19" s="3"/>
      <c r="E19" s="3"/>
      <c r="F19" s="3" t="s">
        <v>31</v>
      </c>
      <c r="G19" s="3"/>
      <c r="H19" s="3" t="s">
        <v>32</v>
      </c>
      <c r="I19" s="3" t="s">
        <v>1133</v>
      </c>
    </row>
    <row r="20" spans="1:9" x14ac:dyDescent="0.35">
      <c r="A20" s="3" t="s">
        <v>33</v>
      </c>
      <c r="B20" s="3">
        <f t="shared" si="0"/>
        <v>19</v>
      </c>
      <c r="C20" s="3"/>
      <c r="E20" s="3"/>
      <c r="F20" s="3" t="s">
        <v>33</v>
      </c>
      <c r="G20" s="3"/>
      <c r="H20" s="3" t="s">
        <v>34</v>
      </c>
      <c r="I20" s="3" t="s">
        <v>1129</v>
      </c>
    </row>
    <row r="21" spans="1:9" x14ac:dyDescent="0.35">
      <c r="A21" s="3" t="s">
        <v>35</v>
      </c>
      <c r="B21" s="3">
        <f t="shared" si="0"/>
        <v>20</v>
      </c>
      <c r="C21" s="3"/>
      <c r="E21" s="3"/>
      <c r="F21" s="3" t="s">
        <v>35</v>
      </c>
      <c r="G21" s="3"/>
      <c r="H21" s="3" t="s">
        <v>36</v>
      </c>
      <c r="I21" s="3" t="s">
        <v>1134</v>
      </c>
    </row>
    <row r="22" spans="1:9" x14ac:dyDescent="0.35">
      <c r="A22" s="3" t="s">
        <v>37</v>
      </c>
      <c r="B22" s="3">
        <f t="shared" si="0"/>
        <v>21</v>
      </c>
      <c r="C22" s="3"/>
      <c r="E22" s="3"/>
      <c r="F22" s="3" t="s">
        <v>37</v>
      </c>
      <c r="G22" s="3"/>
      <c r="H22" s="3" t="s">
        <v>38</v>
      </c>
      <c r="I22" s="3" t="s">
        <v>1137</v>
      </c>
    </row>
    <row r="23" spans="1:9" x14ac:dyDescent="0.35">
      <c r="A23" s="3" t="s">
        <v>39</v>
      </c>
      <c r="B23" s="3">
        <f t="shared" si="0"/>
        <v>22</v>
      </c>
      <c r="C23" s="3"/>
      <c r="E23" s="3"/>
      <c r="F23" s="3" t="s">
        <v>39</v>
      </c>
      <c r="G23" s="3"/>
      <c r="H23" s="3" t="s">
        <v>40</v>
      </c>
      <c r="I23" s="3" t="s">
        <v>1137</v>
      </c>
    </row>
    <row r="24" spans="1:9" x14ac:dyDescent="0.35">
      <c r="A24" s="3" t="s">
        <v>41</v>
      </c>
      <c r="B24" s="3">
        <f t="shared" si="0"/>
        <v>23</v>
      </c>
      <c r="C24" s="3"/>
      <c r="E24" s="3"/>
      <c r="F24" s="3" t="s">
        <v>41</v>
      </c>
      <c r="G24" s="3"/>
      <c r="H24" s="3" t="s">
        <v>42</v>
      </c>
      <c r="I24" s="3" t="s">
        <v>1133</v>
      </c>
    </row>
    <row r="25" spans="1:9" x14ac:dyDescent="0.35">
      <c r="A25" s="3" t="s">
        <v>43</v>
      </c>
      <c r="B25" s="3">
        <f t="shared" si="0"/>
        <v>24</v>
      </c>
      <c r="C25" s="3"/>
      <c r="E25" s="3"/>
      <c r="F25" s="3" t="s">
        <v>43</v>
      </c>
      <c r="G25" s="3"/>
      <c r="H25" s="3" t="s">
        <v>44</v>
      </c>
      <c r="I25" s="3" t="s">
        <v>1138</v>
      </c>
    </row>
    <row r="26" spans="1:9" x14ac:dyDescent="0.35">
      <c r="A26" s="3" t="s">
        <v>45</v>
      </c>
      <c r="B26" s="3">
        <f t="shared" si="0"/>
        <v>25</v>
      </c>
      <c r="C26" s="3"/>
      <c r="E26" s="3"/>
      <c r="F26" s="3" t="s">
        <v>45</v>
      </c>
      <c r="G26" s="3"/>
      <c r="H26" s="3" t="s">
        <v>46</v>
      </c>
      <c r="I26" s="3" t="s">
        <v>1134</v>
      </c>
    </row>
    <row r="27" spans="1:9" x14ac:dyDescent="0.35">
      <c r="A27" s="3" t="s">
        <v>47</v>
      </c>
      <c r="B27" s="3">
        <f t="shared" si="0"/>
        <v>26</v>
      </c>
      <c r="C27" s="3"/>
      <c r="E27" s="3"/>
      <c r="F27" s="3" t="s">
        <v>47</v>
      </c>
      <c r="G27" s="3"/>
      <c r="H27" s="3" t="s">
        <v>48</v>
      </c>
      <c r="I27" s="3" t="s">
        <v>1129</v>
      </c>
    </row>
    <row r="28" spans="1:9" x14ac:dyDescent="0.35">
      <c r="A28" s="3" t="s">
        <v>49</v>
      </c>
      <c r="B28" s="3">
        <f t="shared" si="0"/>
        <v>27</v>
      </c>
      <c r="C28" s="3"/>
      <c r="E28" s="3"/>
      <c r="F28" s="3" t="s">
        <v>49</v>
      </c>
      <c r="G28" s="3"/>
      <c r="H28" s="3" t="s">
        <v>50</v>
      </c>
      <c r="I28" s="3" t="s">
        <v>1134</v>
      </c>
    </row>
    <row r="29" spans="1:9" x14ac:dyDescent="0.35">
      <c r="A29" s="3" t="s">
        <v>51</v>
      </c>
      <c r="B29" s="3">
        <f t="shared" si="0"/>
        <v>28</v>
      </c>
      <c r="C29" s="3"/>
      <c r="E29" s="3"/>
      <c r="F29" s="3" t="s">
        <v>51</v>
      </c>
      <c r="G29" s="3"/>
      <c r="H29" s="3" t="s">
        <v>52</v>
      </c>
      <c r="I29" s="3" t="s">
        <v>1129</v>
      </c>
    </row>
    <row r="30" spans="1:9" x14ac:dyDescent="0.35">
      <c r="A30" s="3" t="s">
        <v>53</v>
      </c>
      <c r="B30" s="3">
        <f t="shared" si="0"/>
        <v>29</v>
      </c>
      <c r="C30" s="3"/>
      <c r="E30" s="3"/>
      <c r="F30" s="3" t="s">
        <v>53</v>
      </c>
      <c r="G30" s="3"/>
      <c r="H30" s="3" t="s">
        <v>54</v>
      </c>
      <c r="I30" s="3" t="s">
        <v>1129</v>
      </c>
    </row>
    <row r="31" spans="1:9" x14ac:dyDescent="0.35">
      <c r="A31" s="3" t="s">
        <v>55</v>
      </c>
      <c r="B31" s="3">
        <f t="shared" si="0"/>
        <v>30</v>
      </c>
      <c r="C31" s="3"/>
      <c r="E31" s="3"/>
      <c r="F31" s="3" t="s">
        <v>55</v>
      </c>
      <c r="G31" s="3"/>
      <c r="H31" s="3" t="s">
        <v>56</v>
      </c>
      <c r="I31" s="3" t="s">
        <v>1129</v>
      </c>
    </row>
    <row r="32" spans="1:9" x14ac:dyDescent="0.35">
      <c r="A32" s="2" t="s">
        <v>57</v>
      </c>
      <c r="B32" s="3">
        <f t="shared" si="0"/>
        <v>31</v>
      </c>
      <c r="C32" s="2"/>
      <c r="E32" s="2"/>
      <c r="F32" s="2" t="s">
        <v>57</v>
      </c>
      <c r="G32" s="2"/>
      <c r="H32" s="2" t="s">
        <v>58</v>
      </c>
      <c r="I32" s="5"/>
    </row>
    <row r="33" spans="1:9" x14ac:dyDescent="0.35">
      <c r="A33" s="3" t="s">
        <v>59</v>
      </c>
      <c r="B33" s="3">
        <f t="shared" si="0"/>
        <v>32</v>
      </c>
      <c r="C33" s="3"/>
      <c r="E33" s="3"/>
      <c r="F33" s="3"/>
      <c r="G33" s="3" t="s">
        <v>59</v>
      </c>
      <c r="H33" s="3" t="s">
        <v>60</v>
      </c>
      <c r="I33" s="5"/>
    </row>
    <row r="34" spans="1:9" x14ac:dyDescent="0.35">
      <c r="A34" s="3" t="s">
        <v>61</v>
      </c>
      <c r="B34" s="3">
        <f t="shared" si="0"/>
        <v>33</v>
      </c>
      <c r="C34" s="3"/>
      <c r="E34" s="3"/>
      <c r="F34" s="3"/>
      <c r="G34" s="3" t="s">
        <v>61</v>
      </c>
      <c r="H34" s="3" t="s">
        <v>62</v>
      </c>
      <c r="I34" s="5"/>
    </row>
    <row r="35" spans="1:9" x14ac:dyDescent="0.35">
      <c r="A35" s="3" t="s">
        <v>63</v>
      </c>
      <c r="B35" s="3">
        <f t="shared" si="0"/>
        <v>34</v>
      </c>
      <c r="C35" s="3"/>
      <c r="E35" s="3"/>
      <c r="F35" s="3"/>
      <c r="G35" s="3" t="s">
        <v>63</v>
      </c>
      <c r="H35" s="3" t="s">
        <v>64</v>
      </c>
      <c r="I35" s="5"/>
    </row>
    <row r="36" spans="1:9" x14ac:dyDescent="0.35">
      <c r="A36" s="3" t="s">
        <v>65</v>
      </c>
      <c r="B36" s="3">
        <f t="shared" si="0"/>
        <v>35</v>
      </c>
      <c r="C36" s="3"/>
      <c r="E36" s="3"/>
      <c r="F36" s="3"/>
      <c r="G36" s="3" t="s">
        <v>65</v>
      </c>
      <c r="H36" s="3" t="s">
        <v>66</v>
      </c>
      <c r="I36" s="5"/>
    </row>
    <row r="37" spans="1:9" x14ac:dyDescent="0.35">
      <c r="A37" s="3" t="s">
        <v>67</v>
      </c>
      <c r="B37" s="3">
        <f t="shared" si="0"/>
        <v>36</v>
      </c>
      <c r="C37" s="3"/>
      <c r="E37" s="3"/>
      <c r="F37" s="3"/>
      <c r="G37" s="3" t="s">
        <v>67</v>
      </c>
      <c r="H37" s="3" t="s">
        <v>68</v>
      </c>
      <c r="I37" s="5"/>
    </row>
    <row r="38" spans="1:9" x14ac:dyDescent="0.35">
      <c r="A38" s="3" t="s">
        <v>69</v>
      </c>
      <c r="B38" s="3">
        <f t="shared" si="0"/>
        <v>37</v>
      </c>
      <c r="C38" s="3"/>
      <c r="E38" s="3"/>
      <c r="F38" s="3"/>
      <c r="G38" s="3" t="s">
        <v>69</v>
      </c>
      <c r="H38" s="3" t="s">
        <v>70</v>
      </c>
      <c r="I38" s="5"/>
    </row>
    <row r="39" spans="1:9" x14ac:dyDescent="0.35">
      <c r="A39" s="3" t="s">
        <v>71</v>
      </c>
      <c r="B39" s="3">
        <f t="shared" si="0"/>
        <v>38</v>
      </c>
      <c r="C39" s="3"/>
      <c r="E39" s="3"/>
      <c r="F39" s="3" t="s">
        <v>71</v>
      </c>
      <c r="G39" s="3"/>
      <c r="H39" s="3" t="s">
        <v>72</v>
      </c>
      <c r="I39" s="3" t="s">
        <v>1129</v>
      </c>
    </row>
    <row r="40" spans="1:9" x14ac:dyDescent="0.35">
      <c r="A40" s="3" t="s">
        <v>73</v>
      </c>
      <c r="B40" s="3">
        <f t="shared" si="0"/>
        <v>39</v>
      </c>
      <c r="C40" s="3"/>
      <c r="E40" s="3"/>
      <c r="F40" s="3" t="s">
        <v>73</v>
      </c>
      <c r="G40" s="3"/>
      <c r="H40" s="3" t="s">
        <v>74</v>
      </c>
      <c r="I40" s="3" t="s">
        <v>1139</v>
      </c>
    </row>
    <row r="41" spans="1:9" x14ac:dyDescent="0.35">
      <c r="A41" s="3" t="s">
        <v>75</v>
      </c>
      <c r="B41" s="3">
        <f t="shared" si="0"/>
        <v>40</v>
      </c>
      <c r="C41" s="3"/>
      <c r="E41" s="3"/>
      <c r="F41" s="3" t="s">
        <v>75</v>
      </c>
      <c r="G41" s="3"/>
      <c r="H41" s="3" t="s">
        <v>76</v>
      </c>
      <c r="I41" s="3" t="s">
        <v>1140</v>
      </c>
    </row>
    <row r="42" spans="1:9" x14ac:dyDescent="0.35">
      <c r="A42" s="3" t="s">
        <v>77</v>
      </c>
      <c r="B42" s="3">
        <f t="shared" si="0"/>
        <v>41</v>
      </c>
      <c r="C42" s="3"/>
      <c r="E42" s="3"/>
      <c r="F42" s="3" t="s">
        <v>77</v>
      </c>
      <c r="G42" s="3"/>
      <c r="H42" s="3" t="s">
        <v>78</v>
      </c>
      <c r="I42" s="3" t="s">
        <v>1129</v>
      </c>
    </row>
    <row r="43" spans="1:9" x14ac:dyDescent="0.35">
      <c r="A43" s="3" t="s">
        <v>79</v>
      </c>
      <c r="B43" s="3">
        <f t="shared" si="0"/>
        <v>42</v>
      </c>
      <c r="C43" s="3"/>
      <c r="E43" s="3"/>
      <c r="F43" s="3" t="s">
        <v>79</v>
      </c>
      <c r="G43" s="3"/>
      <c r="H43" s="3" t="s">
        <v>80</v>
      </c>
      <c r="I43" s="3" t="s">
        <v>1129</v>
      </c>
    </row>
    <row r="44" spans="1:9" x14ac:dyDescent="0.35">
      <c r="A44" s="2" t="s">
        <v>81</v>
      </c>
      <c r="B44" s="3">
        <f t="shared" si="0"/>
        <v>43</v>
      </c>
      <c r="C44" s="2"/>
      <c r="E44" s="2" t="s">
        <v>81</v>
      </c>
      <c r="F44" s="2"/>
      <c r="G44" s="2"/>
      <c r="H44" s="2" t="s">
        <v>82</v>
      </c>
      <c r="I44" s="5"/>
    </row>
    <row r="45" spans="1:9" x14ac:dyDescent="0.35">
      <c r="A45" s="3" t="s">
        <v>83</v>
      </c>
      <c r="B45" s="3">
        <f t="shared" si="0"/>
        <v>44</v>
      </c>
      <c r="C45" s="3"/>
      <c r="E45" s="3"/>
      <c r="F45" s="3" t="s">
        <v>83</v>
      </c>
      <c r="G45" s="3"/>
      <c r="H45" s="3" t="s">
        <v>84</v>
      </c>
      <c r="I45" s="3" t="s">
        <v>1141</v>
      </c>
    </row>
    <row r="46" spans="1:9" x14ac:dyDescent="0.35">
      <c r="A46" s="3" t="s">
        <v>85</v>
      </c>
      <c r="B46" s="3">
        <f t="shared" si="0"/>
        <v>45</v>
      </c>
      <c r="C46" s="3"/>
      <c r="E46" s="3"/>
      <c r="F46" s="3" t="s">
        <v>85</v>
      </c>
      <c r="G46" s="3"/>
      <c r="H46" s="3" t="s">
        <v>86</v>
      </c>
      <c r="I46" s="3" t="s">
        <v>1129</v>
      </c>
    </row>
    <row r="47" spans="1:9" x14ac:dyDescent="0.35">
      <c r="A47" s="3" t="s">
        <v>87</v>
      </c>
      <c r="B47" s="3">
        <f t="shared" si="0"/>
        <v>46</v>
      </c>
      <c r="C47" s="3"/>
      <c r="E47" s="3"/>
      <c r="F47" s="3" t="s">
        <v>87</v>
      </c>
      <c r="G47" s="3"/>
      <c r="H47" s="3" t="s">
        <v>88</v>
      </c>
      <c r="I47" s="5"/>
    </row>
    <row r="48" spans="1:9" x14ac:dyDescent="0.35">
      <c r="A48" s="3" t="s">
        <v>89</v>
      </c>
      <c r="B48" s="3">
        <f t="shared" si="0"/>
        <v>47</v>
      </c>
      <c r="C48" s="3"/>
      <c r="E48" s="3"/>
      <c r="F48" s="3" t="s">
        <v>89</v>
      </c>
      <c r="G48" s="3"/>
      <c r="H48" s="3" t="s">
        <v>90</v>
      </c>
      <c r="I48" s="3" t="s">
        <v>1129</v>
      </c>
    </row>
    <row r="49" spans="1:9" x14ac:dyDescent="0.35">
      <c r="A49" s="3" t="s">
        <v>91</v>
      </c>
      <c r="B49" s="3">
        <f t="shared" si="0"/>
        <v>48</v>
      </c>
      <c r="C49" s="3"/>
      <c r="E49" s="3"/>
      <c r="F49" s="3" t="s">
        <v>91</v>
      </c>
      <c r="G49" s="3"/>
      <c r="H49" s="3" t="s">
        <v>92</v>
      </c>
      <c r="I49" s="3" t="s">
        <v>1142</v>
      </c>
    </row>
    <row r="50" spans="1:9" x14ac:dyDescent="0.35">
      <c r="A50" s="3" t="s">
        <v>93</v>
      </c>
      <c r="B50" s="3">
        <f t="shared" si="0"/>
        <v>49</v>
      </c>
      <c r="C50" s="3"/>
      <c r="E50" s="3"/>
      <c r="F50" s="3" t="s">
        <v>93</v>
      </c>
      <c r="G50" s="3"/>
      <c r="H50" s="3" t="s">
        <v>94</v>
      </c>
      <c r="I50" s="3" t="s">
        <v>1129</v>
      </c>
    </row>
    <row r="51" spans="1:9" x14ac:dyDescent="0.35">
      <c r="A51" s="3" t="s">
        <v>95</v>
      </c>
      <c r="B51" s="3">
        <f t="shared" si="0"/>
        <v>50</v>
      </c>
      <c r="C51" s="3"/>
      <c r="E51" s="3"/>
      <c r="F51" s="3" t="s">
        <v>95</v>
      </c>
      <c r="G51" s="3"/>
      <c r="H51" s="3" t="s">
        <v>96</v>
      </c>
      <c r="I51" s="3" t="s">
        <v>1143</v>
      </c>
    </row>
    <row r="52" spans="1:9" x14ac:dyDescent="0.35">
      <c r="A52" s="3" t="s">
        <v>97</v>
      </c>
      <c r="B52" s="3">
        <f t="shared" si="0"/>
        <v>51</v>
      </c>
      <c r="C52" s="3"/>
      <c r="E52" s="3"/>
      <c r="F52" s="3" t="s">
        <v>97</v>
      </c>
      <c r="G52" s="3"/>
      <c r="H52" s="3" t="s">
        <v>98</v>
      </c>
      <c r="I52" s="5"/>
    </row>
    <row r="53" spans="1:9" x14ac:dyDescent="0.35">
      <c r="A53" s="3" t="s">
        <v>99</v>
      </c>
      <c r="B53" s="3">
        <f t="shared" si="0"/>
        <v>52</v>
      </c>
      <c r="C53" s="3"/>
      <c r="E53" s="3"/>
      <c r="F53" s="3" t="s">
        <v>99</v>
      </c>
      <c r="G53" s="3"/>
      <c r="H53" s="3" t="s">
        <v>100</v>
      </c>
      <c r="I53" s="3" t="s">
        <v>1144</v>
      </c>
    </row>
    <row r="54" spans="1:9" x14ac:dyDescent="0.35">
      <c r="A54" s="2" t="s">
        <v>101</v>
      </c>
      <c r="B54" s="3">
        <f t="shared" si="0"/>
        <v>53</v>
      </c>
      <c r="C54" s="2"/>
      <c r="D54" s="2" t="s">
        <v>101</v>
      </c>
      <c r="E54" s="2"/>
      <c r="F54" s="2"/>
      <c r="G54" s="2"/>
      <c r="H54" s="2" t="s">
        <v>102</v>
      </c>
      <c r="I54" s="5"/>
    </row>
    <row r="55" spans="1:9" x14ac:dyDescent="0.35">
      <c r="A55" s="3" t="s">
        <v>103</v>
      </c>
      <c r="B55" s="3">
        <f t="shared" si="0"/>
        <v>54</v>
      </c>
      <c r="C55" s="3"/>
      <c r="E55" s="3" t="s">
        <v>103</v>
      </c>
      <c r="F55" s="3"/>
      <c r="G55" s="3"/>
      <c r="H55" s="3" t="s">
        <v>104</v>
      </c>
      <c r="I55" s="3" t="s">
        <v>1145</v>
      </c>
    </row>
    <row r="56" spans="1:9" x14ac:dyDescent="0.35">
      <c r="A56" s="3" t="s">
        <v>105</v>
      </c>
      <c r="B56" s="3">
        <f t="shared" si="0"/>
        <v>55</v>
      </c>
      <c r="C56" s="3"/>
      <c r="E56" s="3" t="s">
        <v>105</v>
      </c>
      <c r="F56" s="3"/>
      <c r="G56" s="3"/>
      <c r="H56" s="3" t="s">
        <v>106</v>
      </c>
      <c r="I56" s="3" t="s">
        <v>1146</v>
      </c>
    </row>
    <row r="57" spans="1:9" x14ac:dyDescent="0.35">
      <c r="A57" s="3" t="s">
        <v>107</v>
      </c>
      <c r="B57" s="3">
        <f t="shared" si="0"/>
        <v>56</v>
      </c>
      <c r="C57" s="3"/>
      <c r="E57" s="3" t="s">
        <v>107</v>
      </c>
      <c r="F57" s="3"/>
      <c r="G57" s="3"/>
      <c r="H57" s="3" t="s">
        <v>108</v>
      </c>
      <c r="I57" s="3" t="s">
        <v>1146</v>
      </c>
    </row>
    <row r="58" spans="1:9" x14ac:dyDescent="0.35">
      <c r="A58" s="3" t="s">
        <v>109</v>
      </c>
      <c r="B58" s="3">
        <f t="shared" si="0"/>
        <v>57</v>
      </c>
      <c r="C58" s="3"/>
      <c r="E58" s="3" t="s">
        <v>109</v>
      </c>
      <c r="F58" s="3"/>
      <c r="G58" s="3"/>
      <c r="H58" s="3" t="s">
        <v>110</v>
      </c>
      <c r="I58" s="3" t="s">
        <v>1147</v>
      </c>
    </row>
    <row r="59" spans="1:9" x14ac:dyDescent="0.35">
      <c r="A59" s="3" t="s">
        <v>111</v>
      </c>
      <c r="B59" s="3">
        <f t="shared" si="0"/>
        <v>58</v>
      </c>
      <c r="C59" s="3"/>
      <c r="E59" s="3" t="s">
        <v>111</v>
      </c>
      <c r="F59" s="3"/>
      <c r="G59" s="3"/>
      <c r="H59" s="3" t="s">
        <v>112</v>
      </c>
      <c r="I59" s="3" t="s">
        <v>1148</v>
      </c>
    </row>
    <row r="60" spans="1:9" x14ac:dyDescent="0.35">
      <c r="A60" s="3" t="s">
        <v>113</v>
      </c>
      <c r="B60" s="3">
        <f t="shared" si="0"/>
        <v>59</v>
      </c>
      <c r="C60" s="3"/>
      <c r="E60" s="3" t="s">
        <v>113</v>
      </c>
      <c r="F60" s="3"/>
      <c r="G60" s="3"/>
      <c r="H60" s="3" t="s">
        <v>114</v>
      </c>
      <c r="I60" s="3" t="s">
        <v>1149</v>
      </c>
    </row>
    <row r="61" spans="1:9" x14ac:dyDescent="0.35">
      <c r="A61" s="3" t="s">
        <v>115</v>
      </c>
      <c r="B61" s="3">
        <f t="shared" si="0"/>
        <v>60</v>
      </c>
      <c r="C61" s="3"/>
      <c r="E61" s="3" t="s">
        <v>115</v>
      </c>
      <c r="F61" s="3"/>
      <c r="G61" s="3"/>
      <c r="H61" s="3" t="s">
        <v>116</v>
      </c>
      <c r="I61" s="3" t="s">
        <v>1149</v>
      </c>
    </row>
    <row r="62" spans="1:9" x14ac:dyDescent="0.35">
      <c r="A62" s="3" t="s">
        <v>117</v>
      </c>
      <c r="B62" s="3">
        <f t="shared" si="0"/>
        <v>61</v>
      </c>
      <c r="C62" s="3"/>
      <c r="E62" s="3" t="s">
        <v>117</v>
      </c>
      <c r="F62" s="3"/>
      <c r="G62" s="3"/>
      <c r="H62" s="3" t="s">
        <v>118</v>
      </c>
      <c r="I62" s="3" t="s">
        <v>1150</v>
      </c>
    </row>
    <row r="63" spans="1:9" ht="20" x14ac:dyDescent="0.35">
      <c r="A63" s="3" t="s">
        <v>119</v>
      </c>
      <c r="B63" s="3">
        <f t="shared" si="0"/>
        <v>62</v>
      </c>
      <c r="C63" s="3"/>
      <c r="E63" s="3" t="s">
        <v>119</v>
      </c>
      <c r="F63" s="3"/>
      <c r="G63" s="3"/>
      <c r="H63" s="3" t="s">
        <v>120</v>
      </c>
      <c r="I63" s="3" t="s">
        <v>1151</v>
      </c>
    </row>
    <row r="64" spans="1:9" x14ac:dyDescent="0.35">
      <c r="A64" s="3" t="s">
        <v>121</v>
      </c>
      <c r="B64" s="3">
        <f t="shared" si="0"/>
        <v>63</v>
      </c>
      <c r="C64" s="3"/>
      <c r="E64" s="3" t="s">
        <v>121</v>
      </c>
      <c r="F64" s="3"/>
      <c r="G64" s="3"/>
      <c r="H64" s="3" t="s">
        <v>122</v>
      </c>
      <c r="I64" s="3" t="s">
        <v>1152</v>
      </c>
    </row>
    <row r="65" spans="1:9" x14ac:dyDescent="0.35">
      <c r="A65" s="3" t="s">
        <v>123</v>
      </c>
      <c r="B65" s="3">
        <f t="shared" si="0"/>
        <v>64</v>
      </c>
      <c r="C65" s="3"/>
      <c r="E65" s="3" t="s">
        <v>123</v>
      </c>
      <c r="F65" s="3"/>
      <c r="G65" s="3"/>
      <c r="H65" s="3" t="s">
        <v>124</v>
      </c>
      <c r="I65" s="3" t="s">
        <v>1153</v>
      </c>
    </row>
    <row r="66" spans="1:9" x14ac:dyDescent="0.35">
      <c r="A66" s="4">
        <v>1.3</v>
      </c>
      <c r="B66" s="3">
        <f t="shared" si="0"/>
        <v>65</v>
      </c>
      <c r="C66" s="4">
        <v>1.3</v>
      </c>
      <c r="E66" s="4"/>
      <c r="F66" s="4"/>
      <c r="G66" s="4"/>
      <c r="H66" s="4" t="s">
        <v>125</v>
      </c>
      <c r="I66" s="5"/>
    </row>
    <row r="67" spans="1:9" x14ac:dyDescent="0.35">
      <c r="A67" s="2">
        <v>1.4</v>
      </c>
      <c r="B67" s="3">
        <f t="shared" si="0"/>
        <v>66</v>
      </c>
      <c r="C67" s="2">
        <v>1.4</v>
      </c>
      <c r="E67" s="2"/>
      <c r="F67" s="2"/>
      <c r="G67" s="2"/>
      <c r="H67" s="2" t="s">
        <v>126</v>
      </c>
      <c r="I67" s="5"/>
    </row>
    <row r="68" spans="1:9" x14ac:dyDescent="0.35">
      <c r="A68" s="3" t="s">
        <v>127</v>
      </c>
      <c r="B68" s="3">
        <f t="shared" si="0"/>
        <v>67</v>
      </c>
      <c r="C68" s="3"/>
      <c r="D68" s="3" t="s">
        <v>127</v>
      </c>
      <c r="E68" s="3"/>
      <c r="F68" s="3"/>
      <c r="G68" s="3"/>
      <c r="H68" s="3" t="s">
        <v>128</v>
      </c>
      <c r="I68" s="5"/>
    </row>
    <row r="69" spans="1:9" x14ac:dyDescent="0.35">
      <c r="A69" s="2" t="s">
        <v>129</v>
      </c>
      <c r="B69" s="3">
        <f t="shared" ref="B69:B132" si="1">B68+1</f>
        <v>68</v>
      </c>
      <c r="C69" s="2"/>
      <c r="D69" s="2" t="s">
        <v>129</v>
      </c>
      <c r="E69" s="2"/>
      <c r="F69" s="2"/>
      <c r="G69" s="2"/>
      <c r="H69" s="2" t="s">
        <v>130</v>
      </c>
      <c r="I69" s="5"/>
    </row>
    <row r="70" spans="1:9" x14ac:dyDescent="0.35">
      <c r="A70" s="3" t="s">
        <v>131</v>
      </c>
      <c r="B70" s="3">
        <f t="shared" si="1"/>
        <v>69</v>
      </c>
      <c r="C70" s="3"/>
      <c r="D70" s="3" t="s">
        <v>131</v>
      </c>
      <c r="E70" s="3"/>
      <c r="F70" s="3"/>
      <c r="G70" s="3"/>
      <c r="H70" s="3" t="s">
        <v>132</v>
      </c>
      <c r="I70" s="3" t="s">
        <v>1154</v>
      </c>
    </row>
    <row r="71" spans="1:9" x14ac:dyDescent="0.35">
      <c r="A71" s="3" t="s">
        <v>133</v>
      </c>
      <c r="B71" s="3">
        <f t="shared" si="1"/>
        <v>70</v>
      </c>
      <c r="C71" s="3"/>
      <c r="D71" s="3" t="s">
        <v>133</v>
      </c>
      <c r="E71" s="3"/>
      <c r="F71" s="3"/>
      <c r="G71" s="3"/>
      <c r="H71" s="3" t="s">
        <v>134</v>
      </c>
      <c r="I71" s="3" t="s">
        <v>1155</v>
      </c>
    </row>
    <row r="72" spans="1:9" x14ac:dyDescent="0.35">
      <c r="A72" s="3" t="s">
        <v>135</v>
      </c>
      <c r="B72" s="3">
        <f t="shared" si="1"/>
        <v>71</v>
      </c>
      <c r="C72" s="3"/>
      <c r="D72" s="3" t="s">
        <v>135</v>
      </c>
      <c r="E72" s="3"/>
      <c r="F72" s="3"/>
      <c r="G72" s="3"/>
      <c r="H72" s="3" t="s">
        <v>136</v>
      </c>
      <c r="I72" s="3" t="s">
        <v>1156</v>
      </c>
    </row>
    <row r="73" spans="1:9" x14ac:dyDescent="0.35">
      <c r="A73" s="3" t="s">
        <v>137</v>
      </c>
      <c r="B73" s="3">
        <f t="shared" si="1"/>
        <v>72</v>
      </c>
      <c r="C73" s="3"/>
      <c r="D73" s="3" t="s">
        <v>137</v>
      </c>
      <c r="E73" s="3"/>
      <c r="F73" s="3"/>
      <c r="G73" s="3"/>
      <c r="H73" s="3" t="s">
        <v>138</v>
      </c>
      <c r="I73" s="3" t="s">
        <v>1157</v>
      </c>
    </row>
    <row r="74" spans="1:9" x14ac:dyDescent="0.35">
      <c r="A74" s="2" t="s">
        <v>139</v>
      </c>
      <c r="B74" s="3">
        <f t="shared" si="1"/>
        <v>73</v>
      </c>
      <c r="C74" s="2"/>
      <c r="D74" s="2" t="s">
        <v>139</v>
      </c>
      <c r="E74" s="2"/>
      <c r="F74" s="2"/>
      <c r="G74" s="2"/>
      <c r="H74" s="2" t="s">
        <v>140</v>
      </c>
      <c r="I74" s="5"/>
    </row>
    <row r="75" spans="1:9" x14ac:dyDescent="0.35">
      <c r="A75" s="3" t="s">
        <v>141</v>
      </c>
      <c r="B75" s="3">
        <f t="shared" si="1"/>
        <v>74</v>
      </c>
      <c r="C75" s="3"/>
      <c r="D75" s="3" t="s">
        <v>141</v>
      </c>
      <c r="E75" s="3"/>
      <c r="F75" s="3"/>
      <c r="G75" s="3"/>
      <c r="H75" s="3" t="s">
        <v>142</v>
      </c>
      <c r="I75" s="3" t="s">
        <v>1158</v>
      </c>
    </row>
    <row r="76" spans="1:9" x14ac:dyDescent="0.35">
      <c r="A76" s="3" t="s">
        <v>143</v>
      </c>
      <c r="B76" s="3">
        <f t="shared" si="1"/>
        <v>75</v>
      </c>
      <c r="C76" s="3"/>
      <c r="D76" s="3" t="s">
        <v>143</v>
      </c>
      <c r="E76" s="3"/>
      <c r="F76" s="3"/>
      <c r="G76" s="3"/>
      <c r="H76" s="4" t="s">
        <v>144</v>
      </c>
      <c r="I76" s="5"/>
    </row>
    <row r="77" spans="1:9" x14ac:dyDescent="0.35">
      <c r="A77" s="2" t="s">
        <v>145</v>
      </c>
      <c r="B77" s="3">
        <f t="shared" si="1"/>
        <v>76</v>
      </c>
      <c r="C77" s="2"/>
      <c r="D77" s="2" t="s">
        <v>145</v>
      </c>
      <c r="E77" s="2"/>
      <c r="F77" s="2"/>
      <c r="G77" s="2"/>
      <c r="H77" s="2" t="s">
        <v>146</v>
      </c>
      <c r="I77" s="5"/>
    </row>
    <row r="78" spans="1:9" x14ac:dyDescent="0.35">
      <c r="A78" s="3" t="s">
        <v>147</v>
      </c>
      <c r="B78" s="3">
        <f t="shared" si="1"/>
        <v>77</v>
      </c>
      <c r="C78" s="3"/>
      <c r="D78" s="3" t="s">
        <v>147</v>
      </c>
      <c r="E78" s="3"/>
      <c r="F78" s="3"/>
      <c r="G78" s="3"/>
      <c r="H78" s="3" t="s">
        <v>148</v>
      </c>
      <c r="I78" s="3" t="s">
        <v>1159</v>
      </c>
    </row>
    <row r="79" spans="1:9" x14ac:dyDescent="0.35">
      <c r="A79" s="3" t="s">
        <v>149</v>
      </c>
      <c r="B79" s="3">
        <f t="shared" si="1"/>
        <v>78</v>
      </c>
      <c r="C79" s="3"/>
      <c r="D79" s="3" t="s">
        <v>149</v>
      </c>
      <c r="E79" s="3"/>
      <c r="F79" s="3"/>
      <c r="G79" s="3"/>
      <c r="H79" s="3" t="s">
        <v>150</v>
      </c>
      <c r="I79" s="3" t="s">
        <v>1159</v>
      </c>
    </row>
    <row r="80" spans="1:9" x14ac:dyDescent="0.35">
      <c r="A80" s="3" t="s">
        <v>151</v>
      </c>
      <c r="B80" s="3">
        <f t="shared" si="1"/>
        <v>79</v>
      </c>
      <c r="C80" s="3"/>
      <c r="D80" s="3" t="s">
        <v>151</v>
      </c>
      <c r="E80" s="3"/>
      <c r="F80" s="3"/>
      <c r="G80" s="3"/>
      <c r="H80" s="3" t="s">
        <v>152</v>
      </c>
      <c r="I80" s="3" t="s">
        <v>1160</v>
      </c>
    </row>
    <row r="81" spans="1:9" x14ac:dyDescent="0.35">
      <c r="A81" s="3" t="s">
        <v>153</v>
      </c>
      <c r="B81" s="3">
        <f t="shared" si="1"/>
        <v>80</v>
      </c>
      <c r="C81" s="3"/>
      <c r="D81" s="3" t="s">
        <v>153</v>
      </c>
      <c r="E81" s="3"/>
      <c r="F81" s="3"/>
      <c r="G81" s="3"/>
      <c r="H81" s="3" t="s">
        <v>154</v>
      </c>
      <c r="I81" s="3" t="s">
        <v>1161</v>
      </c>
    </row>
    <row r="82" spans="1:9" x14ac:dyDescent="0.35">
      <c r="A82" s="3" t="s">
        <v>155</v>
      </c>
      <c r="B82" s="3">
        <f t="shared" si="1"/>
        <v>81</v>
      </c>
      <c r="C82" s="3"/>
      <c r="D82" s="3" t="s">
        <v>155</v>
      </c>
      <c r="E82" s="3"/>
      <c r="F82" s="3"/>
      <c r="G82" s="3"/>
      <c r="H82" s="3" t="s">
        <v>156</v>
      </c>
      <c r="I82" s="3" t="s">
        <v>1162</v>
      </c>
    </row>
    <row r="83" spans="1:9" x14ac:dyDescent="0.35">
      <c r="A83" s="3" t="s">
        <v>157</v>
      </c>
      <c r="B83" s="3">
        <f t="shared" si="1"/>
        <v>82</v>
      </c>
      <c r="C83" s="3"/>
      <c r="D83" s="3" t="s">
        <v>157</v>
      </c>
      <c r="E83" s="3"/>
      <c r="F83" s="3"/>
      <c r="G83" s="3"/>
      <c r="H83" s="3" t="s">
        <v>158</v>
      </c>
      <c r="I83" s="3" t="s">
        <v>1163</v>
      </c>
    </row>
    <row r="84" spans="1:9" x14ac:dyDescent="0.35">
      <c r="A84" s="2" t="s">
        <v>159</v>
      </c>
      <c r="B84" s="3">
        <f t="shared" si="1"/>
        <v>83</v>
      </c>
      <c r="C84" s="2"/>
      <c r="D84" s="2" t="s">
        <v>159</v>
      </c>
      <c r="E84" s="2"/>
      <c r="F84" s="2"/>
      <c r="G84" s="2"/>
      <c r="H84" s="2" t="s">
        <v>160</v>
      </c>
      <c r="I84" s="5"/>
    </row>
    <row r="85" spans="1:9" x14ac:dyDescent="0.35">
      <c r="A85" s="3" t="s">
        <v>161</v>
      </c>
      <c r="B85" s="3">
        <f t="shared" si="1"/>
        <v>84</v>
      </c>
      <c r="C85" s="3"/>
      <c r="D85" s="3" t="s">
        <v>161</v>
      </c>
      <c r="E85" s="3"/>
      <c r="F85" s="3"/>
      <c r="G85" s="3"/>
      <c r="H85" s="3" t="s">
        <v>162</v>
      </c>
      <c r="I85" s="3" t="s">
        <v>1163</v>
      </c>
    </row>
    <row r="86" spans="1:9" x14ac:dyDescent="0.35">
      <c r="A86" s="3" t="s">
        <v>163</v>
      </c>
      <c r="B86" s="3">
        <f t="shared" si="1"/>
        <v>85</v>
      </c>
      <c r="C86" s="3"/>
      <c r="D86" s="3" t="s">
        <v>163</v>
      </c>
      <c r="E86" s="3"/>
      <c r="F86" s="3"/>
      <c r="G86" s="3"/>
      <c r="H86" s="3" t="s">
        <v>164</v>
      </c>
      <c r="I86" s="3" t="s">
        <v>1163</v>
      </c>
    </row>
    <row r="87" spans="1:9" x14ac:dyDescent="0.35">
      <c r="A87" s="3" t="s">
        <v>165</v>
      </c>
      <c r="B87" s="3">
        <f t="shared" si="1"/>
        <v>86</v>
      </c>
      <c r="C87" s="3"/>
      <c r="D87" s="3" t="s">
        <v>165</v>
      </c>
      <c r="E87" s="3"/>
      <c r="F87" s="3"/>
      <c r="G87" s="3"/>
      <c r="H87" s="3" t="s">
        <v>166</v>
      </c>
      <c r="I87" s="3" t="s">
        <v>1163</v>
      </c>
    </row>
    <row r="88" spans="1:9" x14ac:dyDescent="0.35">
      <c r="A88" s="3" t="s">
        <v>167</v>
      </c>
      <c r="B88" s="3">
        <f t="shared" si="1"/>
        <v>87</v>
      </c>
      <c r="C88" s="3"/>
      <c r="D88" s="3" t="s">
        <v>167</v>
      </c>
      <c r="E88" s="3"/>
      <c r="F88" s="3"/>
      <c r="G88" s="3"/>
      <c r="H88" s="3" t="s">
        <v>168</v>
      </c>
      <c r="I88" s="3" t="s">
        <v>1163</v>
      </c>
    </row>
    <row r="89" spans="1:9" x14ac:dyDescent="0.35">
      <c r="A89" s="2" t="s">
        <v>169</v>
      </c>
      <c r="B89" s="3">
        <f t="shared" si="1"/>
        <v>88</v>
      </c>
      <c r="C89" s="2"/>
      <c r="D89" s="2" t="s">
        <v>169</v>
      </c>
      <c r="E89" s="2"/>
      <c r="F89" s="2"/>
      <c r="G89" s="2"/>
      <c r="H89" s="2" t="s">
        <v>170</v>
      </c>
      <c r="I89" s="5"/>
    </row>
    <row r="90" spans="1:9" x14ac:dyDescent="0.35">
      <c r="A90" s="3" t="s">
        <v>171</v>
      </c>
      <c r="B90" s="3">
        <f t="shared" si="1"/>
        <v>89</v>
      </c>
      <c r="C90" s="3"/>
      <c r="D90" s="3" t="s">
        <v>171</v>
      </c>
      <c r="E90" s="3"/>
      <c r="F90" s="3"/>
      <c r="G90" s="3"/>
      <c r="H90" s="3" t="s">
        <v>172</v>
      </c>
      <c r="I90" s="3" t="s">
        <v>1163</v>
      </c>
    </row>
    <row r="91" spans="1:9" x14ac:dyDescent="0.35">
      <c r="A91" s="3" t="s">
        <v>173</v>
      </c>
      <c r="B91" s="3">
        <f t="shared" si="1"/>
        <v>90</v>
      </c>
      <c r="C91" s="3"/>
      <c r="D91" s="3" t="s">
        <v>173</v>
      </c>
      <c r="E91" s="3"/>
      <c r="F91" s="3"/>
      <c r="G91" s="3"/>
      <c r="H91" s="3" t="s">
        <v>174</v>
      </c>
      <c r="I91" s="3" t="s">
        <v>1163</v>
      </c>
    </row>
    <row r="92" spans="1:9" x14ac:dyDescent="0.35">
      <c r="A92" s="3" t="s">
        <v>175</v>
      </c>
      <c r="B92" s="3">
        <f t="shared" si="1"/>
        <v>91</v>
      </c>
      <c r="C92" s="3"/>
      <c r="D92" s="3" t="s">
        <v>175</v>
      </c>
      <c r="E92" s="3"/>
      <c r="F92" s="3"/>
      <c r="G92" s="3"/>
      <c r="H92" s="3" t="s">
        <v>176</v>
      </c>
      <c r="I92" s="3" t="s">
        <v>1163</v>
      </c>
    </row>
    <row r="93" spans="1:9" x14ac:dyDescent="0.35">
      <c r="A93" s="3" t="s">
        <v>177</v>
      </c>
      <c r="B93" s="3">
        <f t="shared" si="1"/>
        <v>92</v>
      </c>
      <c r="C93" s="3"/>
      <c r="D93" s="3" t="s">
        <v>177</v>
      </c>
      <c r="E93" s="3"/>
      <c r="F93" s="3"/>
      <c r="G93" s="3"/>
      <c r="H93" s="3" t="s">
        <v>178</v>
      </c>
      <c r="I93" s="3" t="s">
        <v>1163</v>
      </c>
    </row>
    <row r="94" spans="1:9" x14ac:dyDescent="0.35">
      <c r="A94" s="3" t="s">
        <v>179</v>
      </c>
      <c r="B94" s="3">
        <f t="shared" si="1"/>
        <v>93</v>
      </c>
      <c r="C94" s="3"/>
      <c r="D94" s="3" t="s">
        <v>179</v>
      </c>
      <c r="E94" s="3"/>
      <c r="F94" s="3"/>
      <c r="G94" s="3"/>
      <c r="H94" s="3" t="s">
        <v>180</v>
      </c>
      <c r="I94" s="3" t="s">
        <v>1163</v>
      </c>
    </row>
    <row r="95" spans="1:9" x14ac:dyDescent="0.35">
      <c r="A95" s="3" t="s">
        <v>181</v>
      </c>
      <c r="B95" s="3">
        <f t="shared" si="1"/>
        <v>94</v>
      </c>
      <c r="C95" s="3"/>
      <c r="D95" s="3" t="s">
        <v>181</v>
      </c>
      <c r="E95" s="3"/>
      <c r="F95" s="3"/>
      <c r="G95" s="3"/>
      <c r="H95" s="3" t="s">
        <v>182</v>
      </c>
      <c r="I95" s="3" t="s">
        <v>1163</v>
      </c>
    </row>
    <row r="96" spans="1:9" x14ac:dyDescent="0.35">
      <c r="A96" s="2" t="s">
        <v>183</v>
      </c>
      <c r="B96" s="3">
        <f t="shared" si="1"/>
        <v>95</v>
      </c>
      <c r="C96" s="2"/>
      <c r="D96" s="2" t="s">
        <v>183</v>
      </c>
      <c r="E96" s="2"/>
      <c r="F96" s="2"/>
      <c r="G96" s="2"/>
      <c r="H96" s="2" t="s">
        <v>184</v>
      </c>
      <c r="I96" s="5"/>
    </row>
    <row r="97" spans="1:9" x14ac:dyDescent="0.35">
      <c r="A97" s="3" t="s">
        <v>185</v>
      </c>
      <c r="B97" s="3">
        <f t="shared" si="1"/>
        <v>96</v>
      </c>
      <c r="C97" s="3"/>
      <c r="D97" s="3" t="s">
        <v>185</v>
      </c>
      <c r="E97" s="3"/>
      <c r="F97" s="3"/>
      <c r="G97" s="3"/>
      <c r="H97" s="3" t="s">
        <v>186</v>
      </c>
      <c r="I97" s="3" t="s">
        <v>1163</v>
      </c>
    </row>
    <row r="98" spans="1:9" x14ac:dyDescent="0.35">
      <c r="A98" s="3" t="s">
        <v>187</v>
      </c>
      <c r="B98" s="3">
        <f t="shared" si="1"/>
        <v>97</v>
      </c>
      <c r="C98" s="3"/>
      <c r="D98" s="3" t="s">
        <v>187</v>
      </c>
      <c r="E98" s="3"/>
      <c r="F98" s="3"/>
      <c r="G98" s="3"/>
      <c r="H98" s="3" t="s">
        <v>188</v>
      </c>
      <c r="I98" s="3" t="s">
        <v>1163</v>
      </c>
    </row>
    <row r="99" spans="1:9" x14ac:dyDescent="0.35">
      <c r="A99" s="3" t="s">
        <v>189</v>
      </c>
      <c r="B99" s="3">
        <f t="shared" si="1"/>
        <v>98</v>
      </c>
      <c r="C99" s="3"/>
      <c r="D99" s="3" t="s">
        <v>189</v>
      </c>
      <c r="E99" s="3"/>
      <c r="F99" s="3"/>
      <c r="G99" s="3"/>
      <c r="H99" s="3" t="s">
        <v>190</v>
      </c>
      <c r="I99" s="3" t="s">
        <v>1163</v>
      </c>
    </row>
    <row r="100" spans="1:9" x14ac:dyDescent="0.35">
      <c r="A100" s="3" t="s">
        <v>191</v>
      </c>
      <c r="B100" s="3">
        <f t="shared" si="1"/>
        <v>99</v>
      </c>
      <c r="C100" s="3"/>
      <c r="D100" s="3" t="s">
        <v>191</v>
      </c>
      <c r="E100" s="3"/>
      <c r="F100" s="3"/>
      <c r="G100" s="3"/>
      <c r="H100" s="3" t="s">
        <v>192</v>
      </c>
      <c r="I100" s="3" t="s">
        <v>1163</v>
      </c>
    </row>
    <row r="101" spans="1:9" x14ac:dyDescent="0.35">
      <c r="A101" s="3" t="s">
        <v>193</v>
      </c>
      <c r="B101" s="3">
        <f t="shared" si="1"/>
        <v>100</v>
      </c>
      <c r="C101" s="3"/>
      <c r="D101" s="3" t="s">
        <v>193</v>
      </c>
      <c r="E101" s="3"/>
      <c r="F101" s="3"/>
      <c r="G101" s="3"/>
      <c r="H101" s="3" t="s">
        <v>194</v>
      </c>
      <c r="I101" s="3" t="s">
        <v>1163</v>
      </c>
    </row>
    <row r="102" spans="1:9" x14ac:dyDescent="0.35">
      <c r="A102" s="3" t="s">
        <v>195</v>
      </c>
      <c r="B102" s="3">
        <f t="shared" si="1"/>
        <v>101</v>
      </c>
      <c r="C102" s="3"/>
      <c r="D102" s="3" t="s">
        <v>195</v>
      </c>
      <c r="E102" s="3"/>
      <c r="F102" s="3"/>
      <c r="G102" s="3"/>
      <c r="H102" s="3" t="s">
        <v>196</v>
      </c>
      <c r="I102" s="3" t="s">
        <v>1159</v>
      </c>
    </row>
    <row r="103" spans="1:9" x14ac:dyDescent="0.35">
      <c r="A103" s="3" t="s">
        <v>197</v>
      </c>
      <c r="B103" s="3">
        <f t="shared" si="1"/>
        <v>102</v>
      </c>
      <c r="C103" s="3"/>
      <c r="D103" s="3" t="s">
        <v>197</v>
      </c>
      <c r="E103" s="3"/>
      <c r="F103" s="3"/>
      <c r="G103" s="3"/>
      <c r="H103" s="3" t="s">
        <v>198</v>
      </c>
      <c r="I103" s="3" t="s">
        <v>1164</v>
      </c>
    </row>
    <row r="104" spans="1:9" x14ac:dyDescent="0.35">
      <c r="A104" s="2" t="s">
        <v>199</v>
      </c>
      <c r="B104" s="3">
        <f t="shared" si="1"/>
        <v>103</v>
      </c>
      <c r="C104" s="2"/>
      <c r="D104" s="2" t="s">
        <v>199</v>
      </c>
      <c r="E104" s="2"/>
      <c r="F104" s="2"/>
      <c r="G104" s="2"/>
      <c r="H104" s="2" t="s">
        <v>140</v>
      </c>
      <c r="I104" s="5"/>
    </row>
    <row r="105" spans="1:9" x14ac:dyDescent="0.35">
      <c r="A105" s="3" t="s">
        <v>200</v>
      </c>
      <c r="B105" s="3">
        <f t="shared" si="1"/>
        <v>104</v>
      </c>
      <c r="C105" s="3"/>
      <c r="D105" s="3" t="s">
        <v>200</v>
      </c>
      <c r="E105" s="3"/>
      <c r="F105" s="3"/>
      <c r="G105" s="3"/>
      <c r="H105" s="3" t="s">
        <v>201</v>
      </c>
      <c r="I105" s="5"/>
    </row>
    <row r="106" spans="1:9" x14ac:dyDescent="0.35">
      <c r="A106" s="3" t="s">
        <v>202</v>
      </c>
      <c r="B106" s="3">
        <f t="shared" si="1"/>
        <v>105</v>
      </c>
      <c r="C106" s="3"/>
      <c r="D106" s="3" t="s">
        <v>202</v>
      </c>
      <c r="E106" s="3"/>
      <c r="F106" s="3"/>
      <c r="G106" s="3"/>
      <c r="H106" s="3" t="s">
        <v>203</v>
      </c>
      <c r="I106" s="5"/>
    </row>
    <row r="107" spans="1:9" x14ac:dyDescent="0.35">
      <c r="A107" s="3" t="s">
        <v>204</v>
      </c>
      <c r="B107" s="3">
        <f t="shared" si="1"/>
        <v>106</v>
      </c>
      <c r="C107" s="3"/>
      <c r="D107" s="3" t="s">
        <v>204</v>
      </c>
      <c r="E107" s="3"/>
      <c r="F107" s="3"/>
      <c r="G107" s="3"/>
      <c r="H107" s="3" t="s">
        <v>205</v>
      </c>
      <c r="I107" s="5"/>
    </row>
    <row r="108" spans="1:9" x14ac:dyDescent="0.35">
      <c r="A108" s="3" t="s">
        <v>206</v>
      </c>
      <c r="B108" s="3">
        <f t="shared" si="1"/>
        <v>107</v>
      </c>
      <c r="C108" s="3"/>
      <c r="D108" s="3" t="s">
        <v>206</v>
      </c>
      <c r="E108" s="3"/>
      <c r="F108" s="3"/>
      <c r="G108" s="3"/>
      <c r="H108" s="3" t="s">
        <v>207</v>
      </c>
      <c r="I108" s="5"/>
    </row>
    <row r="109" spans="1:9" x14ac:dyDescent="0.35">
      <c r="A109" s="3" t="s">
        <v>208</v>
      </c>
      <c r="B109" s="3">
        <f t="shared" si="1"/>
        <v>108</v>
      </c>
      <c r="C109" s="3"/>
      <c r="D109" s="3" t="s">
        <v>208</v>
      </c>
      <c r="E109" s="3"/>
      <c r="F109" s="3"/>
      <c r="G109" s="3"/>
      <c r="H109" s="3" t="s">
        <v>209</v>
      </c>
      <c r="I109" s="5"/>
    </row>
    <row r="110" spans="1:9" x14ac:dyDescent="0.35">
      <c r="A110" s="3" t="s">
        <v>210</v>
      </c>
      <c r="B110" s="3">
        <f t="shared" si="1"/>
        <v>109</v>
      </c>
      <c r="C110" s="3"/>
      <c r="D110" s="3" t="s">
        <v>210</v>
      </c>
      <c r="E110" s="3"/>
      <c r="F110" s="3"/>
      <c r="G110" s="3"/>
      <c r="H110" s="3" t="s">
        <v>211</v>
      </c>
      <c r="I110" s="5"/>
    </row>
    <row r="111" spans="1:9" x14ac:dyDescent="0.35">
      <c r="A111" s="3" t="s">
        <v>212</v>
      </c>
      <c r="B111" s="3">
        <f t="shared" si="1"/>
        <v>110</v>
      </c>
      <c r="C111" s="3"/>
      <c r="D111" s="3" t="s">
        <v>212</v>
      </c>
      <c r="E111" s="3"/>
      <c r="F111" s="3"/>
      <c r="G111" s="3"/>
      <c r="H111" s="3" t="s">
        <v>213</v>
      </c>
      <c r="I111" s="5"/>
    </row>
    <row r="112" spans="1:9" x14ac:dyDescent="0.35">
      <c r="A112" s="3" t="s">
        <v>214</v>
      </c>
      <c r="B112" s="3">
        <f t="shared" si="1"/>
        <v>111</v>
      </c>
      <c r="C112" s="3"/>
      <c r="D112" s="3" t="s">
        <v>214</v>
      </c>
      <c r="E112" s="3"/>
      <c r="F112" s="3"/>
      <c r="G112" s="3"/>
      <c r="H112" s="3" t="s">
        <v>215</v>
      </c>
      <c r="I112" s="5"/>
    </row>
    <row r="113" spans="1:9" x14ac:dyDescent="0.35">
      <c r="A113" s="3" t="s">
        <v>216</v>
      </c>
      <c r="B113" s="3">
        <f t="shared" si="1"/>
        <v>112</v>
      </c>
      <c r="C113" s="3"/>
      <c r="D113" s="3" t="s">
        <v>216</v>
      </c>
      <c r="E113" s="3"/>
      <c r="F113" s="3"/>
      <c r="G113" s="3"/>
      <c r="H113" s="3" t="s">
        <v>217</v>
      </c>
      <c r="I113" s="3" t="s">
        <v>1163</v>
      </c>
    </row>
    <row r="114" spans="1:9" x14ac:dyDescent="0.35">
      <c r="A114" s="3" t="s">
        <v>218</v>
      </c>
      <c r="B114" s="3">
        <f t="shared" si="1"/>
        <v>113</v>
      </c>
      <c r="C114" s="3"/>
      <c r="D114" s="3" t="s">
        <v>218</v>
      </c>
      <c r="E114" s="3"/>
      <c r="F114" s="3"/>
      <c r="G114" s="3"/>
      <c r="H114" s="3" t="s">
        <v>219</v>
      </c>
      <c r="I114" s="3" t="s">
        <v>1165</v>
      </c>
    </row>
    <row r="115" spans="1:9" x14ac:dyDescent="0.35">
      <c r="A115" s="2" t="s">
        <v>220</v>
      </c>
      <c r="B115" s="3">
        <f t="shared" si="1"/>
        <v>114</v>
      </c>
      <c r="C115" s="2"/>
      <c r="D115" s="2" t="s">
        <v>220</v>
      </c>
      <c r="E115" s="2"/>
      <c r="F115" s="2"/>
      <c r="G115" s="2"/>
      <c r="H115" s="2" t="s">
        <v>221</v>
      </c>
      <c r="I115" s="2" t="s">
        <v>1166</v>
      </c>
    </row>
    <row r="116" spans="1:9" x14ac:dyDescent="0.35">
      <c r="A116" s="3" t="s">
        <v>222</v>
      </c>
      <c r="B116" s="3">
        <f t="shared" si="1"/>
        <v>115</v>
      </c>
      <c r="C116" s="3"/>
      <c r="D116" s="3" t="s">
        <v>222</v>
      </c>
      <c r="E116" s="3"/>
      <c r="F116" s="3"/>
      <c r="G116" s="3"/>
      <c r="H116" s="3" t="s">
        <v>223</v>
      </c>
      <c r="I116" s="3" t="s">
        <v>1166</v>
      </c>
    </row>
    <row r="117" spans="1:9" x14ac:dyDescent="0.35">
      <c r="A117" s="3" t="s">
        <v>224</v>
      </c>
      <c r="B117" s="3">
        <f t="shared" si="1"/>
        <v>116</v>
      </c>
      <c r="C117" s="3"/>
      <c r="D117" s="3" t="s">
        <v>224</v>
      </c>
      <c r="E117" s="3"/>
      <c r="F117" s="3"/>
      <c r="G117" s="3"/>
      <c r="H117" s="3" t="s">
        <v>225</v>
      </c>
      <c r="I117" s="3" t="s">
        <v>1167</v>
      </c>
    </row>
    <row r="118" spans="1:9" x14ac:dyDescent="0.35">
      <c r="A118" s="3" t="s">
        <v>226</v>
      </c>
      <c r="B118" s="3">
        <f t="shared" si="1"/>
        <v>117</v>
      </c>
      <c r="C118" s="3"/>
      <c r="D118" s="3" t="s">
        <v>226</v>
      </c>
      <c r="E118" s="3"/>
      <c r="F118" s="3"/>
      <c r="G118" s="3"/>
      <c r="H118" s="3" t="s">
        <v>227</v>
      </c>
      <c r="I118" s="3" t="s">
        <v>1168</v>
      </c>
    </row>
    <row r="119" spans="1:9" x14ac:dyDescent="0.35">
      <c r="A119" s="3" t="s">
        <v>228</v>
      </c>
      <c r="B119" s="3">
        <f t="shared" si="1"/>
        <v>118</v>
      </c>
      <c r="C119" s="3"/>
      <c r="D119" s="3" t="s">
        <v>228</v>
      </c>
      <c r="E119" s="3"/>
      <c r="F119" s="3"/>
      <c r="G119" s="3"/>
      <c r="H119" s="3" t="s">
        <v>229</v>
      </c>
      <c r="I119" s="3" t="s">
        <v>1166</v>
      </c>
    </row>
    <row r="120" spans="1:9" x14ac:dyDescent="0.35">
      <c r="A120" s="3" t="s">
        <v>230</v>
      </c>
      <c r="B120" s="3">
        <f t="shared" si="1"/>
        <v>119</v>
      </c>
      <c r="C120" s="3"/>
      <c r="D120" s="3" t="s">
        <v>230</v>
      </c>
      <c r="E120" s="3"/>
      <c r="F120" s="3"/>
      <c r="G120" s="3"/>
      <c r="H120" s="3" t="s">
        <v>231</v>
      </c>
      <c r="I120" s="3" t="s">
        <v>1168</v>
      </c>
    </row>
    <row r="121" spans="1:9" x14ac:dyDescent="0.35">
      <c r="A121" s="3" t="s">
        <v>232</v>
      </c>
      <c r="B121" s="3">
        <f t="shared" si="1"/>
        <v>120</v>
      </c>
      <c r="C121" s="3"/>
      <c r="D121" s="3" t="s">
        <v>232</v>
      </c>
      <c r="E121" s="3"/>
      <c r="F121" s="3"/>
      <c r="G121" s="3"/>
      <c r="H121" s="3" t="s">
        <v>233</v>
      </c>
      <c r="I121" s="3" t="s">
        <v>1129</v>
      </c>
    </row>
    <row r="122" spans="1:9" x14ac:dyDescent="0.35">
      <c r="A122" s="2" t="s">
        <v>234</v>
      </c>
      <c r="B122" s="3">
        <f t="shared" si="1"/>
        <v>121</v>
      </c>
      <c r="C122" s="2"/>
      <c r="D122" s="2" t="s">
        <v>234</v>
      </c>
      <c r="E122" s="2"/>
      <c r="F122" s="2"/>
      <c r="G122" s="2"/>
      <c r="H122" s="2" t="s">
        <v>140</v>
      </c>
      <c r="I122" s="5"/>
    </row>
    <row r="123" spans="1:9" x14ac:dyDescent="0.35">
      <c r="A123" s="3" t="s">
        <v>235</v>
      </c>
      <c r="B123" s="3">
        <f t="shared" si="1"/>
        <v>122</v>
      </c>
      <c r="C123" s="3"/>
      <c r="D123" s="3" t="s">
        <v>235</v>
      </c>
      <c r="E123" s="3"/>
      <c r="F123" s="3"/>
      <c r="G123" s="3"/>
      <c r="H123" s="3" t="s">
        <v>236</v>
      </c>
      <c r="I123" s="3" t="s">
        <v>1129</v>
      </c>
    </row>
    <row r="124" spans="1:9" x14ac:dyDescent="0.35">
      <c r="A124" s="3" t="s">
        <v>237</v>
      </c>
      <c r="B124" s="3">
        <f t="shared" si="1"/>
        <v>123</v>
      </c>
      <c r="C124" s="3"/>
      <c r="D124" s="3" t="s">
        <v>237</v>
      </c>
      <c r="E124" s="3"/>
      <c r="F124" s="3"/>
      <c r="G124" s="3"/>
      <c r="H124" s="3" t="s">
        <v>203</v>
      </c>
      <c r="I124" s="3" t="s">
        <v>1129</v>
      </c>
    </row>
    <row r="125" spans="1:9" x14ac:dyDescent="0.35">
      <c r="A125" s="3" t="s">
        <v>238</v>
      </c>
      <c r="B125" s="3">
        <f t="shared" si="1"/>
        <v>124</v>
      </c>
      <c r="C125" s="3"/>
      <c r="D125" s="3" t="s">
        <v>238</v>
      </c>
      <c r="E125" s="3"/>
      <c r="F125" s="3"/>
      <c r="G125" s="3"/>
      <c r="H125" s="3" t="s">
        <v>205</v>
      </c>
      <c r="I125" s="3" t="s">
        <v>1129</v>
      </c>
    </row>
    <row r="126" spans="1:9" x14ac:dyDescent="0.35">
      <c r="A126" s="3" t="s">
        <v>239</v>
      </c>
      <c r="B126" s="3">
        <f t="shared" si="1"/>
        <v>125</v>
      </c>
      <c r="C126" s="3"/>
      <c r="D126" s="3" t="s">
        <v>239</v>
      </c>
      <c r="E126" s="3"/>
      <c r="F126" s="3"/>
      <c r="G126" s="3"/>
      <c r="H126" s="3" t="s">
        <v>207</v>
      </c>
      <c r="I126" s="3" t="s">
        <v>1129</v>
      </c>
    </row>
    <row r="127" spans="1:9" x14ac:dyDescent="0.35">
      <c r="A127" s="3" t="s">
        <v>240</v>
      </c>
      <c r="B127" s="3">
        <f t="shared" si="1"/>
        <v>126</v>
      </c>
      <c r="C127" s="3"/>
      <c r="D127" s="3" t="s">
        <v>240</v>
      </c>
      <c r="E127" s="3"/>
      <c r="F127" s="3"/>
      <c r="G127" s="3"/>
      <c r="H127" s="3" t="s">
        <v>209</v>
      </c>
      <c r="I127" s="3" t="s">
        <v>1129</v>
      </c>
    </row>
    <row r="128" spans="1:9" x14ac:dyDescent="0.35">
      <c r="A128" s="3" t="s">
        <v>241</v>
      </c>
      <c r="B128" s="3">
        <f t="shared" si="1"/>
        <v>127</v>
      </c>
      <c r="C128" s="3"/>
      <c r="D128" s="3" t="s">
        <v>241</v>
      </c>
      <c r="E128" s="3"/>
      <c r="F128" s="3"/>
      <c r="G128" s="3"/>
      <c r="H128" s="3" t="s">
        <v>211</v>
      </c>
      <c r="I128" s="3" t="s">
        <v>1129</v>
      </c>
    </row>
    <row r="129" spans="1:9" x14ac:dyDescent="0.35">
      <c r="A129" s="3" t="s">
        <v>242</v>
      </c>
      <c r="B129" s="3">
        <f t="shared" si="1"/>
        <v>128</v>
      </c>
      <c r="C129" s="3"/>
      <c r="D129" s="3" t="s">
        <v>242</v>
      </c>
      <c r="E129" s="3"/>
      <c r="F129" s="3"/>
      <c r="G129" s="3"/>
      <c r="H129" s="3" t="s">
        <v>213</v>
      </c>
      <c r="I129" s="3" t="s">
        <v>1129</v>
      </c>
    </row>
    <row r="130" spans="1:9" x14ac:dyDescent="0.35">
      <c r="A130" s="3" t="s">
        <v>243</v>
      </c>
      <c r="B130" s="3">
        <f t="shared" si="1"/>
        <v>129</v>
      </c>
      <c r="C130" s="3"/>
      <c r="D130" s="3" t="s">
        <v>243</v>
      </c>
      <c r="E130" s="3"/>
      <c r="F130" s="3"/>
      <c r="G130" s="3"/>
      <c r="H130" s="3" t="s">
        <v>215</v>
      </c>
      <c r="I130" s="3" t="s">
        <v>1129</v>
      </c>
    </row>
    <row r="131" spans="1:9" x14ac:dyDescent="0.35">
      <c r="A131" s="3" t="s">
        <v>244</v>
      </c>
      <c r="B131" s="3">
        <f t="shared" si="1"/>
        <v>130</v>
      </c>
      <c r="C131" s="3"/>
      <c r="D131" s="3" t="s">
        <v>244</v>
      </c>
      <c r="E131" s="3"/>
      <c r="F131" s="3"/>
      <c r="G131" s="3"/>
      <c r="H131" s="3" t="s">
        <v>245</v>
      </c>
      <c r="I131" s="3" t="s">
        <v>1169</v>
      </c>
    </row>
    <row r="132" spans="1:9" x14ac:dyDescent="0.35">
      <c r="A132" s="3" t="s">
        <v>246</v>
      </c>
      <c r="B132" s="3">
        <f t="shared" si="1"/>
        <v>131</v>
      </c>
      <c r="C132" s="3"/>
      <c r="D132" s="3" t="s">
        <v>246</v>
      </c>
      <c r="E132" s="3"/>
      <c r="F132" s="3"/>
      <c r="G132" s="3"/>
      <c r="H132" s="4" t="s">
        <v>247</v>
      </c>
      <c r="I132" s="5"/>
    </row>
    <row r="133" spans="1:9" x14ac:dyDescent="0.35">
      <c r="A133" s="2" t="s">
        <v>248</v>
      </c>
      <c r="B133" s="3">
        <f t="shared" ref="B133:B196" si="2">B132+1</f>
        <v>132</v>
      </c>
      <c r="C133" s="2"/>
      <c r="D133" s="2" t="s">
        <v>248</v>
      </c>
      <c r="E133" s="2"/>
      <c r="F133" s="2"/>
      <c r="G133" s="2"/>
      <c r="H133" s="2" t="s">
        <v>249</v>
      </c>
      <c r="I133" s="2" t="s">
        <v>1168</v>
      </c>
    </row>
    <row r="134" spans="1:9" x14ac:dyDescent="0.35">
      <c r="A134" s="3" t="s">
        <v>250</v>
      </c>
      <c r="B134" s="3">
        <f t="shared" si="2"/>
        <v>133</v>
      </c>
      <c r="C134" s="3"/>
      <c r="D134" s="3" t="s">
        <v>250</v>
      </c>
      <c r="E134" s="3"/>
      <c r="F134" s="3"/>
      <c r="G134" s="3"/>
      <c r="H134" s="3" t="s">
        <v>251</v>
      </c>
      <c r="I134" s="3" t="s">
        <v>1168</v>
      </c>
    </row>
    <row r="135" spans="1:9" x14ac:dyDescent="0.35">
      <c r="A135" s="3" t="s">
        <v>252</v>
      </c>
      <c r="B135" s="3">
        <f t="shared" si="2"/>
        <v>134</v>
      </c>
      <c r="C135" s="3"/>
      <c r="D135" s="3" t="s">
        <v>252</v>
      </c>
      <c r="E135" s="3"/>
      <c r="F135" s="3"/>
      <c r="G135" s="3"/>
      <c r="H135" s="3" t="s">
        <v>253</v>
      </c>
      <c r="I135" s="3" t="s">
        <v>1168</v>
      </c>
    </row>
    <row r="136" spans="1:9" x14ac:dyDescent="0.35">
      <c r="A136" s="3" t="s">
        <v>254</v>
      </c>
      <c r="B136" s="3">
        <f t="shared" si="2"/>
        <v>135</v>
      </c>
      <c r="C136" s="3"/>
      <c r="D136" s="3" t="s">
        <v>254</v>
      </c>
      <c r="E136" s="3"/>
      <c r="F136" s="3"/>
      <c r="G136" s="3"/>
      <c r="H136" s="3" t="s">
        <v>255</v>
      </c>
      <c r="I136" s="3" t="s">
        <v>1168</v>
      </c>
    </row>
    <row r="137" spans="1:9" x14ac:dyDescent="0.35">
      <c r="A137" s="3" t="s">
        <v>256</v>
      </c>
      <c r="B137" s="3">
        <f t="shared" si="2"/>
        <v>136</v>
      </c>
      <c r="C137" s="3"/>
      <c r="D137" s="3" t="s">
        <v>256</v>
      </c>
      <c r="E137" s="3"/>
      <c r="F137" s="3"/>
      <c r="G137" s="3"/>
      <c r="H137" s="3" t="s">
        <v>257</v>
      </c>
      <c r="I137" s="3" t="s">
        <v>1168</v>
      </c>
    </row>
    <row r="138" spans="1:9" x14ac:dyDescent="0.35">
      <c r="A138" s="3" t="s">
        <v>258</v>
      </c>
      <c r="B138" s="3">
        <f t="shared" si="2"/>
        <v>137</v>
      </c>
      <c r="C138" s="3"/>
      <c r="D138" s="3" t="s">
        <v>258</v>
      </c>
      <c r="E138" s="3"/>
      <c r="F138" s="3"/>
      <c r="G138" s="3"/>
      <c r="H138" s="3" t="s">
        <v>259</v>
      </c>
      <c r="I138" s="3" t="s">
        <v>1170</v>
      </c>
    </row>
    <row r="139" spans="1:9" x14ac:dyDescent="0.35">
      <c r="A139" s="3" t="s">
        <v>260</v>
      </c>
      <c r="B139" s="3">
        <f t="shared" si="2"/>
        <v>138</v>
      </c>
      <c r="C139" s="3"/>
      <c r="D139" s="3" t="s">
        <v>260</v>
      </c>
      <c r="E139" s="3"/>
      <c r="F139" s="3"/>
      <c r="G139" s="3"/>
      <c r="H139" s="3" t="s">
        <v>261</v>
      </c>
      <c r="I139" s="3" t="s">
        <v>1168</v>
      </c>
    </row>
    <row r="140" spans="1:9" x14ac:dyDescent="0.35">
      <c r="A140" s="2" t="s">
        <v>262</v>
      </c>
      <c r="B140" s="3">
        <f t="shared" si="2"/>
        <v>139</v>
      </c>
      <c r="C140" s="2"/>
      <c r="D140" s="2" t="s">
        <v>262</v>
      </c>
      <c r="E140" s="2"/>
      <c r="F140" s="2"/>
      <c r="G140" s="2"/>
      <c r="H140" s="2" t="s">
        <v>263</v>
      </c>
      <c r="I140" s="5"/>
    </row>
    <row r="141" spans="1:9" x14ac:dyDescent="0.35">
      <c r="A141" s="3" t="s">
        <v>264</v>
      </c>
      <c r="B141" s="3">
        <f t="shared" si="2"/>
        <v>140</v>
      </c>
      <c r="C141" s="3"/>
      <c r="D141" s="3" t="s">
        <v>264</v>
      </c>
      <c r="E141" s="3"/>
      <c r="F141" s="3"/>
      <c r="G141" s="3"/>
      <c r="H141" s="3" t="s">
        <v>265</v>
      </c>
      <c r="I141" s="3" t="s">
        <v>1171</v>
      </c>
    </row>
    <row r="142" spans="1:9" x14ac:dyDescent="0.35">
      <c r="A142" s="3" t="s">
        <v>266</v>
      </c>
      <c r="B142" s="3">
        <f t="shared" si="2"/>
        <v>141</v>
      </c>
      <c r="C142" s="3"/>
      <c r="D142" s="3" t="s">
        <v>266</v>
      </c>
      <c r="E142" s="3"/>
      <c r="F142" s="3"/>
      <c r="G142" s="3"/>
      <c r="H142" s="4" t="s">
        <v>267</v>
      </c>
      <c r="I142" s="5"/>
    </row>
    <row r="143" spans="1:9" x14ac:dyDescent="0.35">
      <c r="A143" s="2" t="s">
        <v>268</v>
      </c>
      <c r="B143" s="3">
        <f t="shared" si="2"/>
        <v>142</v>
      </c>
      <c r="C143" s="2"/>
      <c r="D143" s="2" t="s">
        <v>268</v>
      </c>
      <c r="E143" s="2"/>
      <c r="F143" s="2"/>
      <c r="G143" s="2"/>
      <c r="H143" s="2" t="s">
        <v>269</v>
      </c>
      <c r="I143" s="5"/>
    </row>
    <row r="144" spans="1:9" x14ac:dyDescent="0.35">
      <c r="A144" s="3" t="s">
        <v>270</v>
      </c>
      <c r="B144" s="3">
        <f t="shared" si="2"/>
        <v>143</v>
      </c>
      <c r="C144" s="3"/>
      <c r="D144" s="3" t="s">
        <v>270</v>
      </c>
      <c r="E144" s="3"/>
      <c r="F144" s="3"/>
      <c r="G144" s="3"/>
      <c r="H144" s="3" t="s">
        <v>271</v>
      </c>
      <c r="I144" s="3" t="s">
        <v>1172</v>
      </c>
    </row>
    <row r="145" spans="1:9" x14ac:dyDescent="0.35">
      <c r="A145" s="3" t="s">
        <v>272</v>
      </c>
      <c r="B145" s="3">
        <f t="shared" si="2"/>
        <v>144</v>
      </c>
      <c r="C145" s="3"/>
      <c r="D145" s="3" t="s">
        <v>272</v>
      </c>
      <c r="E145" s="3"/>
      <c r="F145" s="3"/>
      <c r="G145" s="3"/>
      <c r="H145" s="3" t="s">
        <v>273</v>
      </c>
      <c r="I145" s="3" t="s">
        <v>1139</v>
      </c>
    </row>
    <row r="146" spans="1:9" x14ac:dyDescent="0.35">
      <c r="A146" s="3" t="s">
        <v>274</v>
      </c>
      <c r="B146" s="3">
        <f t="shared" si="2"/>
        <v>145</v>
      </c>
      <c r="C146" s="3"/>
      <c r="D146" s="3" t="s">
        <v>274</v>
      </c>
      <c r="E146" s="3"/>
      <c r="F146" s="3"/>
      <c r="G146" s="3"/>
      <c r="H146" s="3" t="s">
        <v>275</v>
      </c>
      <c r="I146" s="5"/>
    </row>
    <row r="147" spans="1:9" x14ac:dyDescent="0.35">
      <c r="A147" s="3" t="s">
        <v>276</v>
      </c>
      <c r="B147" s="3">
        <f t="shared" si="2"/>
        <v>146</v>
      </c>
      <c r="C147" s="3"/>
      <c r="D147" s="3" t="s">
        <v>276</v>
      </c>
      <c r="E147" s="3"/>
      <c r="F147" s="3"/>
      <c r="G147" s="3"/>
      <c r="H147" s="3" t="s">
        <v>277</v>
      </c>
      <c r="I147" s="3" t="s">
        <v>1129</v>
      </c>
    </row>
    <row r="148" spans="1:9" x14ac:dyDescent="0.35">
      <c r="A148" s="3" t="s">
        <v>278</v>
      </c>
      <c r="B148" s="3">
        <f t="shared" si="2"/>
        <v>147</v>
      </c>
      <c r="C148" s="3"/>
      <c r="D148" s="3" t="s">
        <v>278</v>
      </c>
      <c r="E148" s="3"/>
      <c r="F148" s="3"/>
      <c r="G148" s="3"/>
      <c r="H148" s="3" t="s">
        <v>279</v>
      </c>
      <c r="I148" s="3" t="s">
        <v>1142</v>
      </c>
    </row>
    <row r="149" spans="1:9" x14ac:dyDescent="0.35">
      <c r="A149" s="3" t="s">
        <v>280</v>
      </c>
      <c r="B149" s="3">
        <f t="shared" si="2"/>
        <v>148</v>
      </c>
      <c r="C149" s="3"/>
      <c r="D149" s="3" t="s">
        <v>280</v>
      </c>
      <c r="E149" s="3"/>
      <c r="F149" s="3"/>
      <c r="G149" s="3"/>
      <c r="H149" s="3" t="s">
        <v>281</v>
      </c>
      <c r="I149" s="3" t="s">
        <v>1129</v>
      </c>
    </row>
    <row r="150" spans="1:9" x14ac:dyDescent="0.35">
      <c r="A150" s="3" t="s">
        <v>282</v>
      </c>
      <c r="B150" s="3">
        <f t="shared" si="2"/>
        <v>149</v>
      </c>
      <c r="C150" s="3"/>
      <c r="D150" s="3" t="s">
        <v>282</v>
      </c>
      <c r="E150" s="3"/>
      <c r="F150" s="3"/>
      <c r="G150" s="3"/>
      <c r="H150" s="3" t="s">
        <v>283</v>
      </c>
      <c r="I150" s="3" t="s">
        <v>1143</v>
      </c>
    </row>
    <row r="151" spans="1:9" x14ac:dyDescent="0.35">
      <c r="A151" s="3" t="s">
        <v>284</v>
      </c>
      <c r="B151" s="3">
        <f t="shared" si="2"/>
        <v>150</v>
      </c>
      <c r="C151" s="3"/>
      <c r="D151" s="3" t="s">
        <v>284</v>
      </c>
      <c r="E151" s="3"/>
      <c r="F151" s="3"/>
      <c r="G151" s="3"/>
      <c r="H151" s="3" t="s">
        <v>285</v>
      </c>
      <c r="I151" s="5"/>
    </row>
    <row r="152" spans="1:9" x14ac:dyDescent="0.35">
      <c r="A152" s="3" t="s">
        <v>286</v>
      </c>
      <c r="B152" s="3">
        <f t="shared" si="2"/>
        <v>151</v>
      </c>
      <c r="C152" s="3"/>
      <c r="D152" s="3" t="s">
        <v>286</v>
      </c>
      <c r="E152" s="3"/>
      <c r="F152" s="3"/>
      <c r="G152" s="3"/>
      <c r="H152" s="3" t="s">
        <v>287</v>
      </c>
      <c r="I152" s="3" t="s">
        <v>1144</v>
      </c>
    </row>
    <row r="153" spans="1:9" x14ac:dyDescent="0.35">
      <c r="A153" s="2" t="s">
        <v>288</v>
      </c>
      <c r="B153" s="3">
        <f t="shared" si="2"/>
        <v>152</v>
      </c>
      <c r="C153" s="2"/>
      <c r="D153" s="2" t="s">
        <v>288</v>
      </c>
      <c r="E153" s="2"/>
      <c r="F153" s="2"/>
      <c r="G153" s="2"/>
      <c r="H153" s="2" t="s">
        <v>289</v>
      </c>
      <c r="I153" s="5"/>
    </row>
    <row r="154" spans="1:9" x14ac:dyDescent="0.35">
      <c r="A154" s="3" t="s">
        <v>290</v>
      </c>
      <c r="B154" s="3">
        <f t="shared" si="2"/>
        <v>153</v>
      </c>
      <c r="C154" s="3"/>
      <c r="D154" s="3" t="s">
        <v>290</v>
      </c>
      <c r="E154" s="3"/>
      <c r="F154" s="3"/>
      <c r="G154" s="3"/>
      <c r="H154" s="3" t="s">
        <v>291</v>
      </c>
      <c r="I154" s="3" t="s">
        <v>1133</v>
      </c>
    </row>
    <row r="155" spans="1:9" x14ac:dyDescent="0.35">
      <c r="A155" s="2" t="s">
        <v>292</v>
      </c>
      <c r="B155" s="3">
        <f t="shared" si="2"/>
        <v>154</v>
      </c>
      <c r="C155" s="2"/>
      <c r="D155" s="2" t="s">
        <v>292</v>
      </c>
      <c r="E155" s="2"/>
      <c r="F155" s="2"/>
      <c r="G155" s="2"/>
      <c r="H155" s="2" t="s">
        <v>293</v>
      </c>
      <c r="I155" s="5"/>
    </row>
    <row r="156" spans="1:9" x14ac:dyDescent="0.35">
      <c r="A156" s="3" t="s">
        <v>294</v>
      </c>
      <c r="B156" s="3">
        <f t="shared" si="2"/>
        <v>155</v>
      </c>
      <c r="C156" s="3"/>
      <c r="D156" s="3" t="s">
        <v>294</v>
      </c>
      <c r="E156" s="3"/>
      <c r="F156" s="3"/>
      <c r="G156" s="3"/>
      <c r="H156" s="3" t="s">
        <v>295</v>
      </c>
      <c r="I156" s="3" t="s">
        <v>1173</v>
      </c>
    </row>
    <row r="157" spans="1:9" x14ac:dyDescent="0.35">
      <c r="A157" s="3" t="s">
        <v>296</v>
      </c>
      <c r="B157" s="3">
        <f t="shared" si="2"/>
        <v>156</v>
      </c>
      <c r="C157" s="3"/>
      <c r="D157" s="3" t="s">
        <v>296</v>
      </c>
      <c r="E157" s="3"/>
      <c r="F157" s="3"/>
      <c r="G157" s="3"/>
      <c r="H157" s="3" t="s">
        <v>297</v>
      </c>
      <c r="I157" s="3" t="s">
        <v>1174</v>
      </c>
    </row>
    <row r="158" spans="1:9" x14ac:dyDescent="0.35">
      <c r="A158" s="3" t="s">
        <v>298</v>
      </c>
      <c r="B158" s="3">
        <f t="shared" si="2"/>
        <v>157</v>
      </c>
      <c r="C158" s="3"/>
      <c r="D158" s="3" t="s">
        <v>298</v>
      </c>
      <c r="E158" s="3"/>
      <c r="F158" s="3"/>
      <c r="G158" s="3"/>
      <c r="H158" s="3" t="s">
        <v>299</v>
      </c>
      <c r="I158" s="5"/>
    </row>
    <row r="159" spans="1:9" x14ac:dyDescent="0.35">
      <c r="A159" s="3" t="s">
        <v>300</v>
      </c>
      <c r="B159" s="3">
        <f t="shared" si="2"/>
        <v>158</v>
      </c>
      <c r="C159" s="3"/>
      <c r="D159" s="3" t="s">
        <v>300</v>
      </c>
      <c r="E159" s="3"/>
      <c r="F159" s="3"/>
      <c r="G159" s="3"/>
      <c r="H159" s="3" t="s">
        <v>301</v>
      </c>
      <c r="I159" s="3" t="s">
        <v>1175</v>
      </c>
    </row>
    <row r="160" spans="1:9" x14ac:dyDescent="0.35">
      <c r="A160" s="3" t="s">
        <v>302</v>
      </c>
      <c r="B160" s="3">
        <f t="shared" si="2"/>
        <v>159</v>
      </c>
      <c r="C160" s="3"/>
      <c r="D160" s="3" t="s">
        <v>302</v>
      </c>
      <c r="E160" s="3"/>
      <c r="F160" s="3"/>
      <c r="G160" s="3"/>
      <c r="H160" s="3" t="s">
        <v>303</v>
      </c>
      <c r="I160" s="3" t="s">
        <v>1129</v>
      </c>
    </row>
    <row r="161" spans="1:9" x14ac:dyDescent="0.35">
      <c r="A161" s="3" t="s">
        <v>304</v>
      </c>
      <c r="B161" s="3">
        <f t="shared" si="2"/>
        <v>160</v>
      </c>
      <c r="C161" s="3"/>
      <c r="D161" s="3" t="s">
        <v>304</v>
      </c>
      <c r="E161" s="3"/>
      <c r="F161" s="3"/>
      <c r="G161" s="3"/>
      <c r="H161" s="3" t="s">
        <v>305</v>
      </c>
      <c r="I161" s="3" t="s">
        <v>1129</v>
      </c>
    </row>
    <row r="162" spans="1:9" x14ac:dyDescent="0.35">
      <c r="A162" s="3" t="s">
        <v>306</v>
      </c>
      <c r="B162" s="3">
        <f t="shared" si="2"/>
        <v>161</v>
      </c>
      <c r="C162" s="3"/>
      <c r="D162" s="3" t="s">
        <v>306</v>
      </c>
      <c r="E162" s="3"/>
      <c r="F162" s="3"/>
      <c r="G162" s="3"/>
      <c r="H162" s="3" t="s">
        <v>307</v>
      </c>
      <c r="I162" s="3" t="s">
        <v>1129</v>
      </c>
    </row>
    <row r="163" spans="1:9" x14ac:dyDescent="0.35">
      <c r="A163" s="2" t="s">
        <v>308</v>
      </c>
      <c r="B163" s="3">
        <f t="shared" si="2"/>
        <v>162</v>
      </c>
      <c r="C163" s="2"/>
      <c r="D163" s="2" t="s">
        <v>308</v>
      </c>
      <c r="E163" s="2"/>
      <c r="F163" s="2"/>
      <c r="G163" s="2"/>
      <c r="H163" s="2" t="s">
        <v>309</v>
      </c>
      <c r="I163" s="2" t="s">
        <v>1176</v>
      </c>
    </row>
    <row r="164" spans="1:9" x14ac:dyDescent="0.35">
      <c r="A164" s="3" t="s">
        <v>310</v>
      </c>
      <c r="B164" s="3">
        <f t="shared" si="2"/>
        <v>163</v>
      </c>
      <c r="C164" s="3"/>
      <c r="D164" s="3" t="s">
        <v>310</v>
      </c>
      <c r="E164" s="3"/>
      <c r="F164" s="3"/>
      <c r="G164" s="3"/>
      <c r="H164" s="3" t="s">
        <v>311</v>
      </c>
      <c r="I164" s="3" t="s">
        <v>1129</v>
      </c>
    </row>
    <row r="165" spans="1:9" x14ac:dyDescent="0.35">
      <c r="A165" s="3" t="s">
        <v>312</v>
      </c>
      <c r="B165" s="3">
        <f t="shared" si="2"/>
        <v>164</v>
      </c>
      <c r="C165" s="3"/>
      <c r="D165" s="3" t="s">
        <v>312</v>
      </c>
      <c r="E165" s="3"/>
      <c r="F165" s="3"/>
      <c r="G165" s="3"/>
      <c r="H165" s="3" t="s">
        <v>313</v>
      </c>
      <c r="I165" s="3" t="s">
        <v>1129</v>
      </c>
    </row>
    <row r="166" spans="1:9" x14ac:dyDescent="0.35">
      <c r="A166" s="3" t="s">
        <v>314</v>
      </c>
      <c r="B166" s="3">
        <f t="shared" si="2"/>
        <v>165</v>
      </c>
      <c r="C166" s="3"/>
      <c r="D166" s="3" t="s">
        <v>314</v>
      </c>
      <c r="E166" s="3"/>
      <c r="F166" s="3"/>
      <c r="G166" s="3"/>
      <c r="H166" s="3" t="s">
        <v>315</v>
      </c>
      <c r="I166" s="3" t="s">
        <v>1177</v>
      </c>
    </row>
    <row r="167" spans="1:9" x14ac:dyDescent="0.35">
      <c r="A167" s="3" t="s">
        <v>316</v>
      </c>
      <c r="B167" s="3">
        <f t="shared" si="2"/>
        <v>166</v>
      </c>
      <c r="C167" s="3"/>
      <c r="D167" s="3" t="s">
        <v>316</v>
      </c>
      <c r="E167" s="3"/>
      <c r="F167" s="3"/>
      <c r="G167" s="3"/>
      <c r="H167" s="3" t="s">
        <v>317</v>
      </c>
      <c r="I167" s="3" t="s">
        <v>1178</v>
      </c>
    </row>
    <row r="168" spans="1:9" x14ac:dyDescent="0.35">
      <c r="A168" s="3" t="s">
        <v>318</v>
      </c>
      <c r="B168" s="3">
        <f t="shared" si="2"/>
        <v>167</v>
      </c>
      <c r="C168" s="3"/>
      <c r="D168" s="3" t="s">
        <v>318</v>
      </c>
      <c r="E168" s="3"/>
      <c r="F168" s="3"/>
      <c r="G168" s="3"/>
      <c r="H168" s="3" t="s">
        <v>319</v>
      </c>
      <c r="I168" s="3" t="s">
        <v>1177</v>
      </c>
    </row>
    <row r="169" spans="1:9" x14ac:dyDescent="0.35">
      <c r="A169" s="3" t="s">
        <v>320</v>
      </c>
      <c r="B169" s="3">
        <f t="shared" si="2"/>
        <v>168</v>
      </c>
      <c r="C169" s="3"/>
      <c r="D169" s="3" t="s">
        <v>320</v>
      </c>
      <c r="E169" s="3"/>
      <c r="F169" s="3"/>
      <c r="G169" s="3"/>
      <c r="H169" s="3" t="s">
        <v>321</v>
      </c>
      <c r="I169" s="3" t="s">
        <v>1134</v>
      </c>
    </row>
    <row r="170" spans="1:9" x14ac:dyDescent="0.35">
      <c r="A170" s="3" t="s">
        <v>322</v>
      </c>
      <c r="B170" s="3">
        <f t="shared" si="2"/>
        <v>169</v>
      </c>
      <c r="C170" s="3"/>
      <c r="D170" s="3" t="s">
        <v>322</v>
      </c>
      <c r="E170" s="3"/>
      <c r="F170" s="3"/>
      <c r="G170" s="3"/>
      <c r="H170" s="3" t="s">
        <v>323</v>
      </c>
      <c r="I170" s="3" t="s">
        <v>1137</v>
      </c>
    </row>
    <row r="171" spans="1:9" x14ac:dyDescent="0.35">
      <c r="A171" s="3" t="s">
        <v>324</v>
      </c>
      <c r="B171" s="3">
        <f t="shared" si="2"/>
        <v>170</v>
      </c>
      <c r="C171" s="3"/>
      <c r="D171" s="3" t="s">
        <v>324</v>
      </c>
      <c r="E171" s="3"/>
      <c r="F171" s="3"/>
      <c r="G171" s="3"/>
      <c r="H171" s="3" t="s">
        <v>325</v>
      </c>
      <c r="I171" s="3" t="s">
        <v>1137</v>
      </c>
    </row>
    <row r="172" spans="1:9" x14ac:dyDescent="0.35">
      <c r="A172" s="3" t="s">
        <v>326</v>
      </c>
      <c r="B172" s="3">
        <f t="shared" si="2"/>
        <v>171</v>
      </c>
      <c r="C172" s="3"/>
      <c r="D172" s="3" t="s">
        <v>326</v>
      </c>
      <c r="E172" s="3"/>
      <c r="F172" s="3"/>
      <c r="G172" s="3"/>
      <c r="H172" s="3" t="s">
        <v>327</v>
      </c>
      <c r="I172" s="3" t="s">
        <v>1133</v>
      </c>
    </row>
    <row r="173" spans="1:9" x14ac:dyDescent="0.35">
      <c r="A173" s="3" t="s">
        <v>328</v>
      </c>
      <c r="B173" s="3">
        <f t="shared" si="2"/>
        <v>172</v>
      </c>
      <c r="C173" s="3"/>
      <c r="D173" s="3" t="s">
        <v>328</v>
      </c>
      <c r="E173" s="3"/>
      <c r="F173" s="3"/>
      <c r="G173" s="3"/>
      <c r="H173" s="3" t="s">
        <v>329</v>
      </c>
      <c r="I173" s="3" t="s">
        <v>1138</v>
      </c>
    </row>
    <row r="174" spans="1:9" x14ac:dyDescent="0.35">
      <c r="A174" s="3" t="s">
        <v>330</v>
      </c>
      <c r="B174" s="3">
        <f t="shared" si="2"/>
        <v>173</v>
      </c>
      <c r="C174" s="3"/>
      <c r="D174" s="3" t="s">
        <v>330</v>
      </c>
      <c r="E174" s="3"/>
      <c r="F174" s="3"/>
      <c r="G174" s="3"/>
      <c r="H174" s="3" t="s">
        <v>331</v>
      </c>
      <c r="I174" s="3" t="s">
        <v>1134</v>
      </c>
    </row>
    <row r="175" spans="1:9" x14ac:dyDescent="0.35">
      <c r="A175" s="3" t="s">
        <v>332</v>
      </c>
      <c r="B175" s="3">
        <f t="shared" si="2"/>
        <v>174</v>
      </c>
      <c r="C175" s="3"/>
      <c r="D175" s="3" t="s">
        <v>332</v>
      </c>
      <c r="E175" s="3"/>
      <c r="F175" s="3"/>
      <c r="G175" s="3"/>
      <c r="H175" s="3" t="s">
        <v>333</v>
      </c>
      <c r="I175" s="3" t="s">
        <v>1129</v>
      </c>
    </row>
    <row r="176" spans="1:9" x14ac:dyDescent="0.35">
      <c r="A176" s="3" t="s">
        <v>334</v>
      </c>
      <c r="B176" s="3">
        <f t="shared" si="2"/>
        <v>175</v>
      </c>
      <c r="C176" s="3"/>
      <c r="D176" s="3" t="s">
        <v>334</v>
      </c>
      <c r="E176" s="3"/>
      <c r="F176" s="3"/>
      <c r="G176" s="3"/>
      <c r="H176" s="3" t="s">
        <v>335</v>
      </c>
      <c r="I176" s="3" t="s">
        <v>1134</v>
      </c>
    </row>
    <row r="177" spans="1:9" x14ac:dyDescent="0.35">
      <c r="A177" s="3" t="s">
        <v>336</v>
      </c>
      <c r="B177" s="3">
        <f t="shared" si="2"/>
        <v>176</v>
      </c>
      <c r="C177" s="3"/>
      <c r="D177" s="3" t="s">
        <v>336</v>
      </c>
      <c r="E177" s="3"/>
      <c r="F177" s="3"/>
      <c r="G177" s="3"/>
      <c r="H177" s="3" t="s">
        <v>337</v>
      </c>
      <c r="I177" s="3" t="s">
        <v>1129</v>
      </c>
    </row>
    <row r="178" spans="1:9" x14ac:dyDescent="0.35">
      <c r="A178" s="3" t="s">
        <v>338</v>
      </c>
      <c r="B178" s="3">
        <f t="shared" si="2"/>
        <v>177</v>
      </c>
      <c r="C178" s="3"/>
      <c r="D178" s="3" t="s">
        <v>338</v>
      </c>
      <c r="E178" s="3"/>
      <c r="F178" s="3"/>
      <c r="G178" s="3"/>
      <c r="H178" s="3" t="s">
        <v>339</v>
      </c>
      <c r="I178" s="3" t="s">
        <v>1129</v>
      </c>
    </row>
    <row r="179" spans="1:9" x14ac:dyDescent="0.35">
      <c r="A179" s="3" t="s">
        <v>340</v>
      </c>
      <c r="B179" s="3">
        <f t="shared" si="2"/>
        <v>178</v>
      </c>
      <c r="C179" s="3"/>
      <c r="D179" s="3" t="s">
        <v>340</v>
      </c>
      <c r="E179" s="3"/>
      <c r="F179" s="3"/>
      <c r="G179" s="3"/>
      <c r="H179" s="3" t="s">
        <v>341</v>
      </c>
      <c r="I179" s="3" t="s">
        <v>1129</v>
      </c>
    </row>
    <row r="180" spans="1:9" x14ac:dyDescent="0.35">
      <c r="A180" s="2" t="s">
        <v>342</v>
      </c>
      <c r="B180" s="3">
        <f t="shared" si="2"/>
        <v>179</v>
      </c>
      <c r="C180" s="2"/>
      <c r="D180" s="2" t="s">
        <v>342</v>
      </c>
      <c r="E180" s="2"/>
      <c r="F180" s="2"/>
      <c r="G180" s="2"/>
      <c r="H180" s="2" t="s">
        <v>343</v>
      </c>
      <c r="I180" s="5"/>
    </row>
    <row r="181" spans="1:9" x14ac:dyDescent="0.35">
      <c r="A181" s="3" t="s">
        <v>344</v>
      </c>
      <c r="B181" s="3">
        <f t="shared" si="2"/>
        <v>180</v>
      </c>
      <c r="C181" s="3"/>
      <c r="D181" s="3" t="s">
        <v>344</v>
      </c>
      <c r="E181" s="3"/>
      <c r="F181" s="3"/>
      <c r="G181" s="3"/>
      <c r="H181" s="3" t="s">
        <v>345</v>
      </c>
      <c r="I181" s="5"/>
    </row>
    <row r="182" spans="1:9" x14ac:dyDescent="0.35">
      <c r="A182" s="3" t="s">
        <v>346</v>
      </c>
      <c r="B182" s="3">
        <f t="shared" si="2"/>
        <v>181</v>
      </c>
      <c r="C182" s="3"/>
      <c r="D182" s="3" t="s">
        <v>346</v>
      </c>
      <c r="E182" s="3"/>
      <c r="F182" s="3"/>
      <c r="G182" s="3"/>
      <c r="H182" s="3" t="s">
        <v>347</v>
      </c>
      <c r="I182" s="5"/>
    </row>
    <row r="183" spans="1:9" x14ac:dyDescent="0.35">
      <c r="A183" s="3" t="s">
        <v>348</v>
      </c>
      <c r="B183" s="3">
        <f t="shared" si="2"/>
        <v>182</v>
      </c>
      <c r="C183" s="3"/>
      <c r="D183" s="3" t="s">
        <v>348</v>
      </c>
      <c r="E183" s="3"/>
      <c r="F183" s="3"/>
      <c r="G183" s="3"/>
      <c r="H183" s="3" t="s">
        <v>349</v>
      </c>
      <c r="I183" s="5"/>
    </row>
    <row r="184" spans="1:9" x14ac:dyDescent="0.35">
      <c r="A184" s="3" t="s">
        <v>350</v>
      </c>
      <c r="B184" s="3">
        <f t="shared" si="2"/>
        <v>183</v>
      </c>
      <c r="C184" s="3"/>
      <c r="D184" s="3" t="s">
        <v>350</v>
      </c>
      <c r="E184" s="3"/>
      <c r="F184" s="3"/>
      <c r="G184" s="3"/>
      <c r="H184" s="3" t="s">
        <v>351</v>
      </c>
      <c r="I184" s="5"/>
    </row>
    <row r="185" spans="1:9" x14ac:dyDescent="0.35">
      <c r="A185" s="3" t="s">
        <v>352</v>
      </c>
      <c r="B185" s="3">
        <f t="shared" si="2"/>
        <v>184</v>
      </c>
      <c r="C185" s="3"/>
      <c r="D185" s="3" t="s">
        <v>352</v>
      </c>
      <c r="E185" s="3"/>
      <c r="F185" s="3"/>
      <c r="G185" s="3"/>
      <c r="H185" s="3" t="s">
        <v>353</v>
      </c>
      <c r="I185" s="5"/>
    </row>
    <row r="186" spans="1:9" x14ac:dyDescent="0.35">
      <c r="A186" s="3" t="s">
        <v>354</v>
      </c>
      <c r="B186" s="3">
        <f t="shared" si="2"/>
        <v>185</v>
      </c>
      <c r="C186" s="3"/>
      <c r="D186" s="3" t="s">
        <v>354</v>
      </c>
      <c r="E186" s="3"/>
      <c r="F186" s="3"/>
      <c r="G186" s="3"/>
      <c r="H186" s="3" t="s">
        <v>355</v>
      </c>
      <c r="I186" s="5"/>
    </row>
    <row r="187" spans="1:9" x14ac:dyDescent="0.35">
      <c r="A187" s="3" t="s">
        <v>356</v>
      </c>
      <c r="B187" s="3">
        <f t="shared" si="2"/>
        <v>186</v>
      </c>
      <c r="C187" s="3"/>
      <c r="D187" s="3" t="s">
        <v>356</v>
      </c>
      <c r="E187" s="3"/>
      <c r="F187" s="3"/>
      <c r="G187" s="3"/>
      <c r="H187" s="3" t="s">
        <v>357</v>
      </c>
      <c r="I187" s="3" t="s">
        <v>1129</v>
      </c>
    </row>
    <row r="188" spans="1:9" x14ac:dyDescent="0.35">
      <c r="A188" s="3" t="s">
        <v>358</v>
      </c>
      <c r="B188" s="3">
        <f t="shared" si="2"/>
        <v>187</v>
      </c>
      <c r="C188" s="3"/>
      <c r="D188" s="3" t="s">
        <v>358</v>
      </c>
      <c r="E188" s="3"/>
      <c r="F188" s="3"/>
      <c r="G188" s="3"/>
      <c r="H188" s="3" t="s">
        <v>359</v>
      </c>
      <c r="I188" s="3" t="s">
        <v>1139</v>
      </c>
    </row>
    <row r="189" spans="1:9" x14ac:dyDescent="0.35">
      <c r="A189" s="3" t="s">
        <v>360</v>
      </c>
      <c r="B189" s="3">
        <f t="shared" si="2"/>
        <v>188</v>
      </c>
      <c r="C189" s="3"/>
      <c r="D189" s="3" t="s">
        <v>360</v>
      </c>
      <c r="E189" s="3"/>
      <c r="F189" s="3"/>
      <c r="G189" s="3"/>
      <c r="H189" s="3" t="s">
        <v>361</v>
      </c>
      <c r="I189" s="3" t="s">
        <v>1140</v>
      </c>
    </row>
    <row r="190" spans="1:9" x14ac:dyDescent="0.35">
      <c r="A190" s="3" t="s">
        <v>362</v>
      </c>
      <c r="B190" s="3">
        <f t="shared" si="2"/>
        <v>189</v>
      </c>
      <c r="C190" s="3"/>
      <c r="D190" s="3" t="s">
        <v>362</v>
      </c>
      <c r="E190" s="3"/>
      <c r="F190" s="3"/>
      <c r="G190" s="3"/>
      <c r="H190" s="3" t="s">
        <v>363</v>
      </c>
      <c r="I190" s="3" t="s">
        <v>1129</v>
      </c>
    </row>
    <row r="191" spans="1:9" x14ac:dyDescent="0.35">
      <c r="A191" s="3" t="s">
        <v>364</v>
      </c>
      <c r="B191" s="3">
        <f t="shared" si="2"/>
        <v>190</v>
      </c>
      <c r="C191" s="3"/>
      <c r="D191" s="3" t="s">
        <v>364</v>
      </c>
      <c r="E191" s="3"/>
      <c r="F191" s="3"/>
      <c r="G191" s="3"/>
      <c r="H191" s="3" t="s">
        <v>365</v>
      </c>
      <c r="I191" s="3" t="s">
        <v>1129</v>
      </c>
    </row>
    <row r="192" spans="1:9" x14ac:dyDescent="0.35">
      <c r="A192" s="2" t="s">
        <v>366</v>
      </c>
      <c r="B192" s="3">
        <f t="shared" si="2"/>
        <v>191</v>
      </c>
      <c r="C192" s="2"/>
      <c r="D192" s="2" t="s">
        <v>366</v>
      </c>
      <c r="E192" s="2"/>
      <c r="F192" s="2"/>
      <c r="G192" s="2"/>
      <c r="H192" s="2" t="s">
        <v>367</v>
      </c>
      <c r="I192" s="5"/>
    </row>
    <row r="193" spans="1:9" x14ac:dyDescent="0.35">
      <c r="A193" s="3" t="s">
        <v>368</v>
      </c>
      <c r="B193" s="3">
        <f t="shared" si="2"/>
        <v>192</v>
      </c>
      <c r="C193" s="3"/>
      <c r="D193" s="3" t="s">
        <v>368</v>
      </c>
      <c r="E193" s="3"/>
      <c r="F193" s="3"/>
      <c r="G193" s="3"/>
      <c r="H193" s="3" t="s">
        <v>369</v>
      </c>
      <c r="I193" s="3" t="s">
        <v>1145</v>
      </c>
    </row>
    <row r="194" spans="1:9" x14ac:dyDescent="0.35">
      <c r="A194" s="3" t="s">
        <v>370</v>
      </c>
      <c r="B194" s="3">
        <f t="shared" si="2"/>
        <v>193</v>
      </c>
      <c r="C194" s="3"/>
      <c r="D194" s="3" t="s">
        <v>370</v>
      </c>
      <c r="E194" s="3"/>
      <c r="F194" s="3"/>
      <c r="G194" s="3"/>
      <c r="H194" s="3" t="s">
        <v>106</v>
      </c>
      <c r="I194" s="3" t="s">
        <v>1146</v>
      </c>
    </row>
    <row r="195" spans="1:9" x14ac:dyDescent="0.35">
      <c r="A195" s="3" t="s">
        <v>371</v>
      </c>
      <c r="B195" s="3">
        <f t="shared" si="2"/>
        <v>194</v>
      </c>
      <c r="C195" s="3"/>
      <c r="D195" s="3" t="s">
        <v>371</v>
      </c>
      <c r="E195" s="3"/>
      <c r="F195" s="3"/>
      <c r="G195" s="3"/>
      <c r="H195" s="3" t="s">
        <v>108</v>
      </c>
      <c r="I195" s="3" t="s">
        <v>1146</v>
      </c>
    </row>
    <row r="196" spans="1:9" x14ac:dyDescent="0.35">
      <c r="A196" s="3" t="s">
        <v>372</v>
      </c>
      <c r="B196" s="3">
        <f t="shared" si="2"/>
        <v>195</v>
      </c>
      <c r="C196" s="3"/>
      <c r="D196" s="3" t="s">
        <v>372</v>
      </c>
      <c r="E196" s="3"/>
      <c r="F196" s="3"/>
      <c r="G196" s="3"/>
      <c r="H196" s="3" t="s">
        <v>110</v>
      </c>
      <c r="I196" s="3" t="s">
        <v>1147</v>
      </c>
    </row>
    <row r="197" spans="1:9" x14ac:dyDescent="0.35">
      <c r="A197" s="3" t="s">
        <v>373</v>
      </c>
      <c r="B197" s="3">
        <f t="shared" ref="B197:B260" si="3">B196+1</f>
        <v>196</v>
      </c>
      <c r="C197" s="3"/>
      <c r="D197" s="3" t="s">
        <v>373</v>
      </c>
      <c r="E197" s="3"/>
      <c r="F197" s="3"/>
      <c r="G197" s="3"/>
      <c r="H197" s="3" t="s">
        <v>374</v>
      </c>
      <c r="I197" s="3" t="s">
        <v>1148</v>
      </c>
    </row>
    <row r="198" spans="1:9" x14ac:dyDescent="0.35">
      <c r="A198" s="3" t="s">
        <v>375</v>
      </c>
      <c r="B198" s="3">
        <f t="shared" si="3"/>
        <v>197</v>
      </c>
      <c r="C198" s="3"/>
      <c r="D198" s="3" t="s">
        <v>375</v>
      </c>
      <c r="E198" s="3"/>
      <c r="F198" s="3"/>
      <c r="G198" s="3"/>
      <c r="H198" s="3" t="s">
        <v>114</v>
      </c>
      <c r="I198" s="3" t="s">
        <v>1149</v>
      </c>
    </row>
    <row r="199" spans="1:9" x14ac:dyDescent="0.35">
      <c r="A199" s="3" t="s">
        <v>376</v>
      </c>
      <c r="B199" s="3">
        <f t="shared" si="3"/>
        <v>198</v>
      </c>
      <c r="C199" s="3"/>
      <c r="D199" s="3" t="s">
        <v>376</v>
      </c>
      <c r="E199" s="3"/>
      <c r="F199" s="3"/>
      <c r="G199" s="3"/>
      <c r="H199" s="3" t="s">
        <v>116</v>
      </c>
      <c r="I199" s="3" t="s">
        <v>1149</v>
      </c>
    </row>
    <row r="200" spans="1:9" x14ac:dyDescent="0.35">
      <c r="A200" s="3" t="s">
        <v>377</v>
      </c>
      <c r="B200" s="3">
        <f t="shared" si="3"/>
        <v>199</v>
      </c>
      <c r="C200" s="3"/>
      <c r="D200" s="3" t="s">
        <v>377</v>
      </c>
      <c r="E200" s="3"/>
      <c r="F200" s="3"/>
      <c r="G200" s="3"/>
      <c r="H200" s="3" t="s">
        <v>378</v>
      </c>
      <c r="I200" s="3" t="s">
        <v>1150</v>
      </c>
    </row>
    <row r="201" spans="1:9" ht="20" x14ac:dyDescent="0.35">
      <c r="A201" s="3" t="s">
        <v>379</v>
      </c>
      <c r="B201" s="3">
        <f t="shared" si="3"/>
        <v>200</v>
      </c>
      <c r="C201" s="3"/>
      <c r="D201" s="3" t="s">
        <v>379</v>
      </c>
      <c r="E201" s="3"/>
      <c r="F201" s="3"/>
      <c r="G201" s="3"/>
      <c r="H201" s="3" t="s">
        <v>380</v>
      </c>
      <c r="I201" s="3" t="s">
        <v>1151</v>
      </c>
    </row>
    <row r="202" spans="1:9" x14ac:dyDescent="0.35">
      <c r="A202" s="3" t="s">
        <v>381</v>
      </c>
      <c r="B202" s="3">
        <f t="shared" si="3"/>
        <v>201</v>
      </c>
      <c r="C202" s="3"/>
      <c r="D202" s="3" t="s">
        <v>381</v>
      </c>
      <c r="E202" s="3"/>
      <c r="F202" s="3"/>
      <c r="G202" s="3"/>
      <c r="H202" s="3" t="s">
        <v>122</v>
      </c>
      <c r="I202" s="3" t="s">
        <v>1152</v>
      </c>
    </row>
    <row r="203" spans="1:9" x14ac:dyDescent="0.35">
      <c r="A203" s="3" t="s">
        <v>382</v>
      </c>
      <c r="B203" s="3">
        <f t="shared" si="3"/>
        <v>202</v>
      </c>
      <c r="C203" s="3"/>
      <c r="D203" s="3" t="s">
        <v>382</v>
      </c>
      <c r="E203" s="3"/>
      <c r="F203" s="3"/>
      <c r="G203" s="3"/>
      <c r="H203" s="3" t="s">
        <v>124</v>
      </c>
      <c r="I203" s="3" t="s">
        <v>1153</v>
      </c>
    </row>
    <row r="204" spans="1:9" x14ac:dyDescent="0.35">
      <c r="A204" s="3">
        <v>1.5</v>
      </c>
      <c r="B204" s="3">
        <f t="shared" si="3"/>
        <v>203</v>
      </c>
      <c r="C204" s="3"/>
      <c r="D204" s="3">
        <v>1.5</v>
      </c>
      <c r="E204" s="3"/>
      <c r="F204" s="3"/>
      <c r="G204" s="3"/>
      <c r="H204" s="4" t="s">
        <v>383</v>
      </c>
      <c r="I204" s="5"/>
    </row>
    <row r="205" spans="1:9" x14ac:dyDescent="0.35">
      <c r="A205" s="2">
        <v>1.6</v>
      </c>
      <c r="B205" s="3">
        <f t="shared" si="3"/>
        <v>204</v>
      </c>
      <c r="C205" s="2"/>
      <c r="D205" s="2">
        <v>1.6</v>
      </c>
      <c r="E205" s="2"/>
      <c r="F205" s="2"/>
      <c r="G205" s="2"/>
      <c r="H205" s="2" t="s">
        <v>384</v>
      </c>
      <c r="I205" s="5"/>
    </row>
    <row r="206" spans="1:9" x14ac:dyDescent="0.35">
      <c r="A206" s="3" t="s">
        <v>385</v>
      </c>
      <c r="B206" s="3">
        <f t="shared" si="3"/>
        <v>205</v>
      </c>
      <c r="C206" s="3"/>
      <c r="D206" s="3" t="s">
        <v>385</v>
      </c>
      <c r="E206" s="3"/>
      <c r="F206" s="3"/>
      <c r="G206" s="3"/>
      <c r="H206" s="3" t="s">
        <v>128</v>
      </c>
      <c r="I206" s="5"/>
    </row>
    <row r="207" spans="1:9" x14ac:dyDescent="0.35">
      <c r="A207" s="3" t="s">
        <v>386</v>
      </c>
      <c r="B207" s="3">
        <f t="shared" si="3"/>
        <v>206</v>
      </c>
      <c r="C207" s="3"/>
      <c r="D207" s="3" t="s">
        <v>386</v>
      </c>
      <c r="E207" s="3"/>
      <c r="F207" s="3"/>
      <c r="G207" s="3"/>
      <c r="H207" s="3" t="s">
        <v>387</v>
      </c>
      <c r="I207" s="3" t="s">
        <v>1179</v>
      </c>
    </row>
    <row r="208" spans="1:9" x14ac:dyDescent="0.35">
      <c r="A208" s="3" t="s">
        <v>388</v>
      </c>
      <c r="B208" s="3">
        <f t="shared" si="3"/>
        <v>207</v>
      </c>
      <c r="C208" s="3"/>
      <c r="D208" s="3" t="s">
        <v>388</v>
      </c>
      <c r="E208" s="3"/>
      <c r="F208" s="3"/>
      <c r="G208" s="3"/>
      <c r="H208" s="4" t="s">
        <v>389</v>
      </c>
      <c r="I208" s="5"/>
    </row>
    <row r="209" spans="1:9" x14ac:dyDescent="0.35">
      <c r="A209" s="2" t="s">
        <v>390</v>
      </c>
      <c r="B209" s="3">
        <f t="shared" si="3"/>
        <v>208</v>
      </c>
      <c r="C209" s="2"/>
      <c r="D209" s="2" t="s">
        <v>390</v>
      </c>
      <c r="E209" s="2"/>
      <c r="F209" s="2"/>
      <c r="G209" s="2"/>
      <c r="H209" s="2" t="s">
        <v>391</v>
      </c>
      <c r="I209" s="5"/>
    </row>
    <row r="210" spans="1:9" x14ac:dyDescent="0.35">
      <c r="A210" s="3" t="s">
        <v>392</v>
      </c>
      <c r="B210" s="3">
        <f t="shared" si="3"/>
        <v>209</v>
      </c>
      <c r="C210" s="3"/>
      <c r="D210" s="3" t="s">
        <v>392</v>
      </c>
      <c r="E210" s="3"/>
      <c r="F210" s="3"/>
      <c r="G210" s="3"/>
      <c r="H210" s="3" t="s">
        <v>393</v>
      </c>
      <c r="I210" s="3" t="s">
        <v>1180</v>
      </c>
    </row>
    <row r="211" spans="1:9" x14ac:dyDescent="0.35">
      <c r="A211" s="3" t="s">
        <v>394</v>
      </c>
      <c r="B211" s="3">
        <f t="shared" si="3"/>
        <v>210</v>
      </c>
      <c r="C211" s="3"/>
      <c r="D211" s="3" t="s">
        <v>394</v>
      </c>
      <c r="E211" s="3"/>
      <c r="F211" s="3"/>
      <c r="G211" s="3"/>
      <c r="H211" s="3" t="s">
        <v>395</v>
      </c>
      <c r="I211" s="3" t="s">
        <v>1181</v>
      </c>
    </row>
    <row r="212" spans="1:9" x14ac:dyDescent="0.35">
      <c r="A212" s="3" t="s">
        <v>396</v>
      </c>
      <c r="B212" s="3">
        <f t="shared" si="3"/>
        <v>211</v>
      </c>
      <c r="C212" s="3"/>
      <c r="D212" s="3" t="s">
        <v>396</v>
      </c>
      <c r="E212" s="3"/>
      <c r="F212" s="3"/>
      <c r="G212" s="3"/>
      <c r="H212" s="3" t="s">
        <v>397</v>
      </c>
      <c r="I212" s="3" t="s">
        <v>1182</v>
      </c>
    </row>
    <row r="213" spans="1:9" x14ac:dyDescent="0.35">
      <c r="A213" s="3" t="s">
        <v>398</v>
      </c>
      <c r="B213" s="3">
        <f t="shared" si="3"/>
        <v>212</v>
      </c>
      <c r="C213" s="3"/>
      <c r="D213" s="3" t="s">
        <v>398</v>
      </c>
      <c r="E213" s="3"/>
      <c r="F213" s="3"/>
      <c r="G213" s="3"/>
      <c r="H213" s="3" t="s">
        <v>399</v>
      </c>
      <c r="I213" s="5"/>
    </row>
    <row r="214" spans="1:9" x14ac:dyDescent="0.35">
      <c r="A214" s="3" t="s">
        <v>400</v>
      </c>
      <c r="B214" s="3">
        <f t="shared" si="3"/>
        <v>213</v>
      </c>
      <c r="C214" s="3"/>
      <c r="D214" s="3" t="s">
        <v>400</v>
      </c>
      <c r="E214" s="3"/>
      <c r="F214" s="3"/>
      <c r="G214" s="3"/>
      <c r="H214" s="3" t="s">
        <v>401</v>
      </c>
      <c r="I214" s="3" t="s">
        <v>1180</v>
      </c>
    </row>
    <row r="215" spans="1:9" x14ac:dyDescent="0.35">
      <c r="A215" s="3" t="s">
        <v>402</v>
      </c>
      <c r="B215" s="3">
        <f t="shared" si="3"/>
        <v>214</v>
      </c>
      <c r="C215" s="3"/>
      <c r="D215" s="3" t="s">
        <v>402</v>
      </c>
      <c r="E215" s="3"/>
      <c r="F215" s="3"/>
      <c r="G215" s="3"/>
      <c r="H215" s="3" t="s">
        <v>403</v>
      </c>
      <c r="I215" s="3" t="s">
        <v>1183</v>
      </c>
    </row>
    <row r="216" spans="1:9" x14ac:dyDescent="0.35">
      <c r="A216" s="3" t="s">
        <v>404</v>
      </c>
      <c r="B216" s="3">
        <f t="shared" si="3"/>
        <v>215</v>
      </c>
      <c r="C216" s="3"/>
      <c r="D216" s="3" t="s">
        <v>404</v>
      </c>
      <c r="E216" s="3"/>
      <c r="F216" s="3"/>
      <c r="G216" s="3"/>
      <c r="H216" s="3" t="s">
        <v>196</v>
      </c>
      <c r="I216" s="3" t="s">
        <v>1184</v>
      </c>
    </row>
    <row r="217" spans="1:9" x14ac:dyDescent="0.35">
      <c r="A217" s="3" t="s">
        <v>405</v>
      </c>
      <c r="B217" s="3">
        <f t="shared" si="3"/>
        <v>216</v>
      </c>
      <c r="C217" s="3"/>
      <c r="D217" s="3" t="s">
        <v>405</v>
      </c>
      <c r="E217" s="3"/>
      <c r="F217" s="3"/>
      <c r="G217" s="3"/>
      <c r="H217" s="3" t="s">
        <v>406</v>
      </c>
      <c r="I217" s="3" t="s">
        <v>1185</v>
      </c>
    </row>
    <row r="218" spans="1:9" x14ac:dyDescent="0.35">
      <c r="A218" s="2" t="s">
        <v>407</v>
      </c>
      <c r="B218" s="3">
        <f t="shared" si="3"/>
        <v>217</v>
      </c>
      <c r="C218" s="2"/>
      <c r="D218" s="2" t="s">
        <v>407</v>
      </c>
      <c r="E218" s="2"/>
      <c r="F218" s="2"/>
      <c r="G218" s="2"/>
      <c r="H218" s="2" t="s">
        <v>408</v>
      </c>
      <c r="I218" s="2" t="s">
        <v>1186</v>
      </c>
    </row>
    <row r="219" spans="1:9" x14ac:dyDescent="0.35">
      <c r="A219" s="3" t="s">
        <v>409</v>
      </c>
      <c r="B219" s="3">
        <f t="shared" si="3"/>
        <v>218</v>
      </c>
      <c r="C219" s="3"/>
      <c r="D219" s="3" t="s">
        <v>409</v>
      </c>
      <c r="E219" s="3"/>
      <c r="F219" s="3"/>
      <c r="G219" s="3"/>
      <c r="H219" s="3" t="s">
        <v>203</v>
      </c>
      <c r="I219" s="5"/>
    </row>
    <row r="220" spans="1:9" x14ac:dyDescent="0.35">
      <c r="A220" s="3" t="s">
        <v>410</v>
      </c>
      <c r="B220" s="3">
        <f t="shared" si="3"/>
        <v>219</v>
      </c>
      <c r="C220" s="3"/>
      <c r="D220" s="3" t="s">
        <v>410</v>
      </c>
      <c r="E220" s="3"/>
      <c r="F220" s="3"/>
      <c r="G220" s="3"/>
      <c r="H220" s="3" t="s">
        <v>205</v>
      </c>
      <c r="I220" s="5"/>
    </row>
    <row r="221" spans="1:9" x14ac:dyDescent="0.35">
      <c r="A221" s="3" t="s">
        <v>411</v>
      </c>
      <c r="B221" s="3">
        <f t="shared" si="3"/>
        <v>220</v>
      </c>
      <c r="C221" s="3"/>
      <c r="D221" s="3" t="s">
        <v>411</v>
      </c>
      <c r="E221" s="3"/>
      <c r="F221" s="3"/>
      <c r="G221" s="3"/>
      <c r="H221" s="3" t="s">
        <v>207</v>
      </c>
      <c r="I221" s="5"/>
    </row>
    <row r="222" spans="1:9" x14ac:dyDescent="0.35">
      <c r="A222" s="3" t="s">
        <v>412</v>
      </c>
      <c r="B222" s="3">
        <f t="shared" si="3"/>
        <v>221</v>
      </c>
      <c r="C222" s="3"/>
      <c r="D222" s="3" t="s">
        <v>412</v>
      </c>
      <c r="E222" s="3"/>
      <c r="F222" s="3"/>
      <c r="G222" s="3"/>
      <c r="H222" s="3" t="s">
        <v>413</v>
      </c>
      <c r="I222" s="5"/>
    </row>
    <row r="223" spans="1:9" x14ac:dyDescent="0.35">
      <c r="A223" s="3" t="s">
        <v>414</v>
      </c>
      <c r="B223" s="3">
        <f t="shared" si="3"/>
        <v>222</v>
      </c>
      <c r="C223" s="3"/>
      <c r="D223" s="3" t="s">
        <v>414</v>
      </c>
      <c r="E223" s="3"/>
      <c r="F223" s="3"/>
      <c r="G223" s="3"/>
      <c r="H223" s="3" t="s">
        <v>211</v>
      </c>
      <c r="I223" s="5"/>
    </row>
    <row r="224" spans="1:9" x14ac:dyDescent="0.35">
      <c r="A224" s="3" t="s">
        <v>415</v>
      </c>
      <c r="B224" s="3">
        <f t="shared" si="3"/>
        <v>223</v>
      </c>
      <c r="C224" s="3"/>
      <c r="D224" s="3" t="s">
        <v>415</v>
      </c>
      <c r="E224" s="3"/>
      <c r="F224" s="3"/>
      <c r="G224" s="3"/>
      <c r="H224" s="3" t="s">
        <v>213</v>
      </c>
      <c r="I224" s="5"/>
    </row>
    <row r="225" spans="1:9" x14ac:dyDescent="0.35">
      <c r="A225" s="3" t="s">
        <v>416</v>
      </c>
      <c r="B225" s="3">
        <f t="shared" si="3"/>
        <v>224</v>
      </c>
      <c r="C225" s="3"/>
      <c r="D225" s="3" t="s">
        <v>416</v>
      </c>
      <c r="E225" s="3"/>
      <c r="F225" s="3"/>
      <c r="G225" s="3"/>
      <c r="H225" s="3" t="s">
        <v>417</v>
      </c>
      <c r="I225" s="3" t="s">
        <v>1187</v>
      </c>
    </row>
    <row r="226" spans="1:9" x14ac:dyDescent="0.35">
      <c r="A226" s="3" t="s">
        <v>418</v>
      </c>
      <c r="B226" s="3">
        <f t="shared" si="3"/>
        <v>225</v>
      </c>
      <c r="C226" s="3"/>
      <c r="D226" s="3" t="s">
        <v>418</v>
      </c>
      <c r="E226" s="3"/>
      <c r="F226" s="3"/>
      <c r="G226" s="3"/>
      <c r="H226" s="3" t="s">
        <v>419</v>
      </c>
      <c r="I226" s="3" t="s">
        <v>1188</v>
      </c>
    </row>
    <row r="227" spans="1:9" x14ac:dyDescent="0.35">
      <c r="A227" s="2" t="s">
        <v>420</v>
      </c>
      <c r="B227" s="3">
        <f t="shared" si="3"/>
        <v>226</v>
      </c>
      <c r="C227" s="2"/>
      <c r="D227" s="2" t="s">
        <v>420</v>
      </c>
      <c r="E227" s="2"/>
      <c r="F227" s="2"/>
      <c r="G227" s="2"/>
      <c r="H227" s="2" t="s">
        <v>421</v>
      </c>
      <c r="I227" s="5"/>
    </row>
    <row r="228" spans="1:9" x14ac:dyDescent="0.35">
      <c r="A228" s="2" t="s">
        <v>422</v>
      </c>
      <c r="B228" s="3">
        <f t="shared" si="3"/>
        <v>227</v>
      </c>
      <c r="C228" s="2"/>
      <c r="D228" s="2" t="s">
        <v>422</v>
      </c>
      <c r="E228" s="2"/>
      <c r="F228" s="2"/>
      <c r="G228" s="2"/>
      <c r="H228" s="2" t="s">
        <v>423</v>
      </c>
      <c r="I228" s="5"/>
    </row>
    <row r="229" spans="1:9" x14ac:dyDescent="0.35">
      <c r="A229" s="3" t="s">
        <v>424</v>
      </c>
      <c r="B229" s="3">
        <f t="shared" si="3"/>
        <v>228</v>
      </c>
      <c r="C229" s="3"/>
      <c r="D229" s="3" t="s">
        <v>424</v>
      </c>
      <c r="E229" s="3"/>
      <c r="F229" s="3"/>
      <c r="G229" s="3"/>
      <c r="H229" s="3" t="s">
        <v>425</v>
      </c>
      <c r="I229" s="5"/>
    </row>
    <row r="230" spans="1:9" x14ac:dyDescent="0.35">
      <c r="A230" s="3" t="s">
        <v>426</v>
      </c>
      <c r="B230" s="3">
        <f t="shared" si="3"/>
        <v>229</v>
      </c>
      <c r="C230" s="3"/>
      <c r="D230" s="3" t="s">
        <v>426</v>
      </c>
      <c r="E230" s="3"/>
      <c r="F230" s="3"/>
      <c r="G230" s="3"/>
      <c r="H230" s="3" t="s">
        <v>427</v>
      </c>
      <c r="I230" s="5"/>
    </row>
    <row r="231" spans="1:9" x14ac:dyDescent="0.35">
      <c r="A231" s="3" t="s">
        <v>428</v>
      </c>
      <c r="B231" s="3">
        <f t="shared" si="3"/>
        <v>230</v>
      </c>
      <c r="C231" s="3"/>
      <c r="D231" s="3" t="s">
        <v>428</v>
      </c>
      <c r="E231" s="3"/>
      <c r="F231" s="3"/>
      <c r="G231" s="3"/>
      <c r="H231" s="3" t="s">
        <v>429</v>
      </c>
      <c r="I231" s="3" t="s">
        <v>1183</v>
      </c>
    </row>
    <row r="232" spans="1:9" x14ac:dyDescent="0.35">
      <c r="A232" s="3" t="s">
        <v>430</v>
      </c>
      <c r="B232" s="3">
        <f t="shared" si="3"/>
        <v>231</v>
      </c>
      <c r="C232" s="3"/>
      <c r="D232" s="3" t="s">
        <v>430</v>
      </c>
      <c r="E232" s="3"/>
      <c r="F232" s="3"/>
      <c r="G232" s="3"/>
      <c r="H232" s="3" t="s">
        <v>431</v>
      </c>
      <c r="I232" s="3" t="s">
        <v>1186</v>
      </c>
    </row>
    <row r="233" spans="1:9" x14ac:dyDescent="0.35">
      <c r="A233" s="3" t="s">
        <v>432</v>
      </c>
      <c r="B233" s="3">
        <f t="shared" si="3"/>
        <v>232</v>
      </c>
      <c r="C233" s="3"/>
      <c r="D233" s="3" t="s">
        <v>432</v>
      </c>
      <c r="E233" s="3"/>
      <c r="F233" s="3"/>
      <c r="G233" s="3"/>
      <c r="H233" s="3" t="s">
        <v>433</v>
      </c>
      <c r="I233" s="5"/>
    </row>
    <row r="234" spans="1:9" x14ac:dyDescent="0.35">
      <c r="A234" s="2" t="s">
        <v>434</v>
      </c>
      <c r="B234" s="3">
        <f t="shared" si="3"/>
        <v>233</v>
      </c>
      <c r="C234" s="2"/>
      <c r="D234" s="2" t="s">
        <v>434</v>
      </c>
      <c r="E234" s="2"/>
      <c r="F234" s="2"/>
      <c r="G234" s="2"/>
      <c r="H234" s="2" t="s">
        <v>435</v>
      </c>
      <c r="I234" s="5"/>
    </row>
    <row r="235" spans="1:9" x14ac:dyDescent="0.35">
      <c r="A235" s="3" t="s">
        <v>436</v>
      </c>
      <c r="B235" s="3">
        <f t="shared" si="3"/>
        <v>234</v>
      </c>
      <c r="C235" s="3"/>
      <c r="D235" s="3" t="s">
        <v>436</v>
      </c>
      <c r="E235" s="3"/>
      <c r="F235" s="3"/>
      <c r="G235" s="3"/>
      <c r="H235" s="3" t="s">
        <v>60</v>
      </c>
      <c r="I235" s="5"/>
    </row>
    <row r="236" spans="1:9" x14ac:dyDescent="0.35">
      <c r="A236" s="3" t="s">
        <v>437</v>
      </c>
      <c r="B236" s="3">
        <f t="shared" si="3"/>
        <v>235</v>
      </c>
      <c r="C236" s="3"/>
      <c r="D236" s="3" t="s">
        <v>437</v>
      </c>
      <c r="E236" s="3"/>
      <c r="F236" s="3"/>
      <c r="G236" s="3"/>
      <c r="H236" s="3" t="s">
        <v>62</v>
      </c>
      <c r="I236" s="5"/>
    </row>
    <row r="237" spans="1:9" x14ac:dyDescent="0.35">
      <c r="A237" s="3" t="s">
        <v>438</v>
      </c>
      <c r="B237" s="3">
        <f t="shared" si="3"/>
        <v>236</v>
      </c>
      <c r="C237" s="3"/>
      <c r="D237" s="3" t="s">
        <v>438</v>
      </c>
      <c r="E237" s="3"/>
      <c r="F237" s="3"/>
      <c r="G237" s="3"/>
      <c r="H237" s="3" t="s">
        <v>64</v>
      </c>
      <c r="I237" s="5"/>
    </row>
    <row r="238" spans="1:9" x14ac:dyDescent="0.35">
      <c r="A238" s="3" t="s">
        <v>439</v>
      </c>
      <c r="B238" s="3">
        <f t="shared" si="3"/>
        <v>237</v>
      </c>
      <c r="C238" s="3"/>
      <c r="D238" s="3" t="s">
        <v>439</v>
      </c>
      <c r="E238" s="3"/>
      <c r="F238" s="3"/>
      <c r="G238" s="3"/>
      <c r="H238" s="3" t="s">
        <v>66</v>
      </c>
      <c r="I238" s="5"/>
    </row>
    <row r="239" spans="1:9" x14ac:dyDescent="0.35">
      <c r="A239" s="3" t="s">
        <v>440</v>
      </c>
      <c r="B239" s="3">
        <f t="shared" si="3"/>
        <v>238</v>
      </c>
      <c r="C239" s="3"/>
      <c r="D239" s="3" t="s">
        <v>440</v>
      </c>
      <c r="E239" s="3"/>
      <c r="F239" s="3"/>
      <c r="G239" s="3"/>
      <c r="H239" s="3" t="s">
        <v>68</v>
      </c>
      <c r="I239" s="5"/>
    </row>
    <row r="240" spans="1:9" x14ac:dyDescent="0.35">
      <c r="A240" s="3" t="s">
        <v>441</v>
      </c>
      <c r="B240" s="3">
        <f t="shared" si="3"/>
        <v>239</v>
      </c>
      <c r="C240" s="3"/>
      <c r="D240" s="3" t="s">
        <v>441</v>
      </c>
      <c r="E240" s="3"/>
      <c r="F240" s="3"/>
      <c r="G240" s="3"/>
      <c r="H240" s="3" t="s">
        <v>70</v>
      </c>
      <c r="I240" s="5"/>
    </row>
    <row r="241" spans="1:9" x14ac:dyDescent="0.35">
      <c r="A241" s="3" t="s">
        <v>442</v>
      </c>
      <c r="B241" s="3">
        <f t="shared" si="3"/>
        <v>240</v>
      </c>
      <c r="C241" s="3"/>
      <c r="D241" s="3" t="s">
        <v>442</v>
      </c>
      <c r="E241" s="3"/>
      <c r="F241" s="3"/>
      <c r="G241" s="3"/>
      <c r="H241" s="3" t="s">
        <v>443</v>
      </c>
      <c r="I241" s="3" t="s">
        <v>1189</v>
      </c>
    </row>
    <row r="242" spans="1:9" x14ac:dyDescent="0.35">
      <c r="A242" s="2" t="s">
        <v>444</v>
      </c>
      <c r="B242" s="3">
        <f t="shared" si="3"/>
        <v>241</v>
      </c>
      <c r="C242" s="2"/>
      <c r="D242" s="2" t="s">
        <v>444</v>
      </c>
      <c r="E242" s="2"/>
      <c r="F242" s="2"/>
      <c r="G242" s="2"/>
      <c r="H242" s="2" t="s">
        <v>445</v>
      </c>
      <c r="I242" s="5"/>
    </row>
    <row r="243" spans="1:9" x14ac:dyDescent="0.35">
      <c r="A243" s="3" t="s">
        <v>446</v>
      </c>
      <c r="B243" s="3">
        <f t="shared" si="3"/>
        <v>242</v>
      </c>
      <c r="C243" s="3"/>
      <c r="D243" s="3" t="s">
        <v>446</v>
      </c>
      <c r="E243" s="3"/>
      <c r="F243" s="3"/>
      <c r="G243" s="3"/>
      <c r="H243" s="3" t="s">
        <v>447</v>
      </c>
      <c r="I243" s="5"/>
    </row>
    <row r="244" spans="1:9" x14ac:dyDescent="0.35">
      <c r="A244" s="3" t="s">
        <v>448</v>
      </c>
      <c r="B244" s="3">
        <f t="shared" si="3"/>
        <v>243</v>
      </c>
      <c r="C244" s="3"/>
      <c r="D244" s="3" t="s">
        <v>448</v>
      </c>
      <c r="E244" s="3"/>
      <c r="F244" s="3"/>
      <c r="G244" s="3"/>
      <c r="H244" s="3" t="s">
        <v>449</v>
      </c>
      <c r="I244" s="5"/>
    </row>
    <row r="245" spans="1:9" x14ac:dyDescent="0.35">
      <c r="A245" s="2" t="s">
        <v>450</v>
      </c>
      <c r="B245" s="3">
        <f t="shared" si="3"/>
        <v>244</v>
      </c>
      <c r="C245" s="2"/>
      <c r="D245" s="2" t="s">
        <v>450</v>
      </c>
      <c r="E245" s="2"/>
      <c r="F245" s="2"/>
      <c r="G245" s="2"/>
      <c r="H245" s="2" t="s">
        <v>451</v>
      </c>
      <c r="I245" s="5"/>
    </row>
    <row r="246" spans="1:9" x14ac:dyDescent="0.35">
      <c r="A246" s="3" t="s">
        <v>452</v>
      </c>
      <c r="B246" s="3">
        <f t="shared" si="3"/>
        <v>245</v>
      </c>
      <c r="C246" s="3"/>
      <c r="D246" s="3" t="s">
        <v>452</v>
      </c>
      <c r="E246" s="3"/>
      <c r="F246" s="3"/>
      <c r="G246" s="3"/>
      <c r="H246" s="3" t="s">
        <v>60</v>
      </c>
      <c r="I246" s="5"/>
    </row>
    <row r="247" spans="1:9" x14ac:dyDescent="0.35">
      <c r="A247" s="3" t="s">
        <v>453</v>
      </c>
      <c r="B247" s="3">
        <f t="shared" si="3"/>
        <v>246</v>
      </c>
      <c r="C247" s="3"/>
      <c r="D247" s="3" t="s">
        <v>453</v>
      </c>
      <c r="E247" s="3"/>
      <c r="F247" s="3"/>
      <c r="G247" s="3"/>
      <c r="H247" s="3" t="s">
        <v>62</v>
      </c>
      <c r="I247" s="5"/>
    </row>
    <row r="248" spans="1:9" x14ac:dyDescent="0.35">
      <c r="A248" s="3" t="s">
        <v>454</v>
      </c>
      <c r="B248" s="3">
        <f t="shared" si="3"/>
        <v>247</v>
      </c>
      <c r="C248" s="3"/>
      <c r="D248" s="3" t="s">
        <v>454</v>
      </c>
      <c r="E248" s="3"/>
      <c r="F248" s="3"/>
      <c r="G248" s="3"/>
      <c r="H248" s="3" t="s">
        <v>64</v>
      </c>
      <c r="I248" s="5"/>
    </row>
    <row r="249" spans="1:9" x14ac:dyDescent="0.35">
      <c r="A249" s="3" t="s">
        <v>455</v>
      </c>
      <c r="B249" s="3">
        <f t="shared" si="3"/>
        <v>248</v>
      </c>
      <c r="C249" s="3"/>
      <c r="D249" s="3" t="s">
        <v>455</v>
      </c>
      <c r="E249" s="3"/>
      <c r="F249" s="3"/>
      <c r="G249" s="3"/>
      <c r="H249" s="3" t="s">
        <v>66</v>
      </c>
      <c r="I249" s="5"/>
    </row>
    <row r="250" spans="1:9" x14ac:dyDescent="0.35">
      <c r="A250" s="3" t="s">
        <v>456</v>
      </c>
      <c r="B250" s="3">
        <f t="shared" si="3"/>
        <v>249</v>
      </c>
      <c r="C250" s="3"/>
      <c r="D250" s="3" t="s">
        <v>456</v>
      </c>
      <c r="E250" s="3"/>
      <c r="F250" s="3"/>
      <c r="G250" s="3"/>
      <c r="H250" s="3" t="s">
        <v>68</v>
      </c>
      <c r="I250" s="5"/>
    </row>
    <row r="251" spans="1:9" x14ac:dyDescent="0.35">
      <c r="A251" s="3" t="s">
        <v>457</v>
      </c>
      <c r="B251" s="3">
        <f t="shared" si="3"/>
        <v>250</v>
      </c>
      <c r="C251" s="3"/>
      <c r="D251" s="3" t="s">
        <v>457</v>
      </c>
      <c r="E251" s="3"/>
      <c r="F251" s="3"/>
      <c r="G251" s="3"/>
      <c r="H251" s="3" t="s">
        <v>70</v>
      </c>
      <c r="I251" s="5"/>
    </row>
    <row r="252" spans="1:9" x14ac:dyDescent="0.35">
      <c r="A252" s="3" t="s">
        <v>458</v>
      </c>
      <c r="B252" s="3">
        <f t="shared" si="3"/>
        <v>251</v>
      </c>
      <c r="C252" s="3"/>
      <c r="D252" s="3" t="s">
        <v>458</v>
      </c>
      <c r="E252" s="3"/>
      <c r="F252" s="3"/>
      <c r="G252" s="3"/>
      <c r="H252" s="3" t="s">
        <v>459</v>
      </c>
      <c r="I252" s="3" t="s">
        <v>1190</v>
      </c>
    </row>
    <row r="253" spans="1:9" x14ac:dyDescent="0.35">
      <c r="A253" s="3" t="s">
        <v>460</v>
      </c>
      <c r="B253" s="3">
        <f t="shared" si="3"/>
        <v>252</v>
      </c>
      <c r="C253" s="3"/>
      <c r="D253" s="3" t="s">
        <v>460</v>
      </c>
      <c r="E253" s="3"/>
      <c r="F253" s="3"/>
      <c r="G253" s="3"/>
      <c r="H253" s="3" t="s">
        <v>461</v>
      </c>
      <c r="I253" s="5"/>
    </row>
    <row r="254" spans="1:9" x14ac:dyDescent="0.35">
      <c r="A254" s="3" t="s">
        <v>462</v>
      </c>
      <c r="B254" s="3">
        <f t="shared" si="3"/>
        <v>253</v>
      </c>
      <c r="C254" s="3"/>
      <c r="D254" s="3" t="s">
        <v>462</v>
      </c>
      <c r="E254" s="3"/>
      <c r="F254" s="3"/>
      <c r="G254" s="3"/>
      <c r="H254" s="3" t="s">
        <v>463</v>
      </c>
      <c r="I254" s="5"/>
    </row>
    <row r="255" spans="1:9" x14ac:dyDescent="0.35">
      <c r="A255" s="2" t="s">
        <v>464</v>
      </c>
      <c r="B255" s="3">
        <f t="shared" si="3"/>
        <v>254</v>
      </c>
      <c r="C255" s="2"/>
      <c r="D255" s="2" t="s">
        <v>464</v>
      </c>
      <c r="E255" s="2"/>
      <c r="F255" s="2"/>
      <c r="G255" s="2"/>
      <c r="H255" s="2" t="s">
        <v>465</v>
      </c>
      <c r="I255" s="5"/>
    </row>
    <row r="256" spans="1:9" x14ac:dyDescent="0.35">
      <c r="A256" s="3" t="s">
        <v>466</v>
      </c>
      <c r="B256" s="3">
        <f t="shared" si="3"/>
        <v>255</v>
      </c>
      <c r="C256" s="3"/>
      <c r="D256" s="3" t="s">
        <v>466</v>
      </c>
      <c r="E256" s="3"/>
      <c r="F256" s="3"/>
      <c r="G256" s="3"/>
      <c r="H256" s="3" t="s">
        <v>60</v>
      </c>
      <c r="I256" s="5"/>
    </row>
    <row r="257" spans="1:9" x14ac:dyDescent="0.35">
      <c r="A257" s="3" t="s">
        <v>467</v>
      </c>
      <c r="B257" s="3">
        <f t="shared" si="3"/>
        <v>256</v>
      </c>
      <c r="C257" s="3"/>
      <c r="D257" s="3" t="s">
        <v>467</v>
      </c>
      <c r="E257" s="3"/>
      <c r="F257" s="3"/>
      <c r="G257" s="3"/>
      <c r="H257" s="3" t="s">
        <v>62</v>
      </c>
      <c r="I257" s="5"/>
    </row>
    <row r="258" spans="1:9" x14ac:dyDescent="0.35">
      <c r="A258" s="3" t="s">
        <v>468</v>
      </c>
      <c r="B258" s="3">
        <f t="shared" si="3"/>
        <v>257</v>
      </c>
      <c r="C258" s="3"/>
      <c r="D258" s="3" t="s">
        <v>468</v>
      </c>
      <c r="E258" s="3"/>
      <c r="F258" s="3"/>
      <c r="G258" s="3"/>
      <c r="H258" s="3" t="s">
        <v>64</v>
      </c>
      <c r="I258" s="5"/>
    </row>
    <row r="259" spans="1:9" x14ac:dyDescent="0.35">
      <c r="A259" s="3" t="s">
        <v>469</v>
      </c>
      <c r="B259" s="3">
        <f t="shared" si="3"/>
        <v>258</v>
      </c>
      <c r="C259" s="3"/>
      <c r="D259" s="3" t="s">
        <v>469</v>
      </c>
      <c r="E259" s="3"/>
      <c r="F259" s="3"/>
      <c r="G259" s="3"/>
      <c r="H259" s="3" t="s">
        <v>66</v>
      </c>
      <c r="I259" s="5"/>
    </row>
    <row r="260" spans="1:9" x14ac:dyDescent="0.35">
      <c r="A260" s="3" t="s">
        <v>470</v>
      </c>
      <c r="B260" s="3">
        <f t="shared" si="3"/>
        <v>259</v>
      </c>
      <c r="C260" s="3"/>
      <c r="D260" s="3" t="s">
        <v>470</v>
      </c>
      <c r="E260" s="3"/>
      <c r="F260" s="3"/>
      <c r="G260" s="3"/>
      <c r="H260" s="3" t="s">
        <v>68</v>
      </c>
      <c r="I260" s="5"/>
    </row>
    <row r="261" spans="1:9" x14ac:dyDescent="0.35">
      <c r="A261" s="3" t="s">
        <v>471</v>
      </c>
      <c r="B261" s="3">
        <f t="shared" ref="B261:B324" si="4">B260+1</f>
        <v>260</v>
      </c>
      <c r="C261" s="3"/>
      <c r="D261" s="3" t="s">
        <v>471</v>
      </c>
      <c r="E261" s="3"/>
      <c r="F261" s="3"/>
      <c r="G261" s="3"/>
      <c r="H261" s="3" t="s">
        <v>70</v>
      </c>
      <c r="I261" s="5"/>
    </row>
    <row r="262" spans="1:9" x14ac:dyDescent="0.35">
      <c r="A262" s="2" t="s">
        <v>472</v>
      </c>
      <c r="B262" s="3">
        <f t="shared" si="4"/>
        <v>261</v>
      </c>
      <c r="C262" s="2"/>
      <c r="D262" s="2" t="s">
        <v>472</v>
      </c>
      <c r="E262" s="2"/>
      <c r="F262" s="2"/>
      <c r="G262" s="2"/>
      <c r="H262" s="2" t="s">
        <v>473</v>
      </c>
      <c r="I262" s="5"/>
    </row>
    <row r="263" spans="1:9" x14ac:dyDescent="0.35">
      <c r="A263" s="3" t="s">
        <v>474</v>
      </c>
      <c r="B263" s="3">
        <f t="shared" si="4"/>
        <v>262</v>
      </c>
      <c r="C263" s="3"/>
      <c r="D263" s="3" t="s">
        <v>474</v>
      </c>
      <c r="E263" s="3"/>
      <c r="F263" s="3"/>
      <c r="G263" s="3"/>
      <c r="H263" s="3" t="s">
        <v>475</v>
      </c>
      <c r="I263" s="5"/>
    </row>
    <row r="264" spans="1:9" x14ac:dyDescent="0.35">
      <c r="A264" s="3" t="s">
        <v>476</v>
      </c>
      <c r="B264" s="3">
        <f t="shared" si="4"/>
        <v>263</v>
      </c>
      <c r="C264" s="3"/>
      <c r="D264" s="3" t="s">
        <v>476</v>
      </c>
      <c r="E264" s="3"/>
      <c r="F264" s="3"/>
      <c r="G264" s="3"/>
      <c r="H264" s="3" t="s">
        <v>477</v>
      </c>
      <c r="I264" s="5"/>
    </row>
    <row r="265" spans="1:9" x14ac:dyDescent="0.35">
      <c r="A265" s="3" t="s">
        <v>478</v>
      </c>
      <c r="B265" s="3">
        <f t="shared" si="4"/>
        <v>264</v>
      </c>
      <c r="C265" s="3"/>
      <c r="D265" s="3" t="s">
        <v>478</v>
      </c>
      <c r="E265" s="3"/>
      <c r="F265" s="3"/>
      <c r="G265" s="3"/>
      <c r="H265" s="3" t="s">
        <v>479</v>
      </c>
      <c r="I265" s="5"/>
    </row>
    <row r="266" spans="1:9" x14ac:dyDescent="0.35">
      <c r="A266" s="3" t="s">
        <v>480</v>
      </c>
      <c r="B266" s="3">
        <f t="shared" si="4"/>
        <v>265</v>
      </c>
      <c r="C266" s="3"/>
      <c r="D266" s="3" t="s">
        <v>480</v>
      </c>
      <c r="E266" s="3"/>
      <c r="F266" s="3"/>
      <c r="G266" s="3"/>
      <c r="H266" s="3" t="s">
        <v>481</v>
      </c>
      <c r="I266" s="5"/>
    </row>
    <row r="267" spans="1:9" x14ac:dyDescent="0.35">
      <c r="A267" s="3" t="s">
        <v>482</v>
      </c>
      <c r="B267" s="3">
        <f t="shared" si="4"/>
        <v>266</v>
      </c>
      <c r="C267" s="3"/>
      <c r="D267" s="3" t="s">
        <v>482</v>
      </c>
      <c r="E267" s="3"/>
      <c r="F267" s="3"/>
      <c r="G267" s="3"/>
      <c r="H267" s="3" t="s">
        <v>483</v>
      </c>
      <c r="I267" s="3" t="s">
        <v>1191</v>
      </c>
    </row>
    <row r="268" spans="1:9" x14ac:dyDescent="0.35">
      <c r="A268" s="3" t="s">
        <v>484</v>
      </c>
      <c r="B268" s="3">
        <f t="shared" si="4"/>
        <v>267</v>
      </c>
      <c r="C268" s="3"/>
      <c r="D268" s="3" t="s">
        <v>484</v>
      </c>
      <c r="E268" s="3"/>
      <c r="F268" s="3"/>
      <c r="G268" s="3"/>
      <c r="H268" s="3" t="s">
        <v>485</v>
      </c>
      <c r="I268" s="3" t="s">
        <v>1183</v>
      </c>
    </row>
    <row r="269" spans="1:9" x14ac:dyDescent="0.35">
      <c r="A269" s="2" t="s">
        <v>486</v>
      </c>
      <c r="B269" s="3">
        <f t="shared" si="4"/>
        <v>268</v>
      </c>
      <c r="C269" s="2"/>
      <c r="D269" s="2" t="s">
        <v>486</v>
      </c>
      <c r="E269" s="2"/>
      <c r="F269" s="2"/>
      <c r="G269" s="2"/>
      <c r="H269" s="2" t="s">
        <v>487</v>
      </c>
      <c r="I269" s="5"/>
    </row>
    <row r="270" spans="1:9" x14ac:dyDescent="0.35">
      <c r="A270" s="3" t="s">
        <v>488</v>
      </c>
      <c r="B270" s="3">
        <f t="shared" si="4"/>
        <v>269</v>
      </c>
      <c r="C270" s="3"/>
      <c r="D270" s="3" t="s">
        <v>488</v>
      </c>
      <c r="E270" s="3"/>
      <c r="F270" s="3"/>
      <c r="G270" s="3"/>
      <c r="H270" s="3" t="s">
        <v>489</v>
      </c>
      <c r="I270" s="5"/>
    </row>
    <row r="271" spans="1:9" x14ac:dyDescent="0.35">
      <c r="A271" s="2" t="s">
        <v>490</v>
      </c>
      <c r="B271" s="3">
        <f t="shared" si="4"/>
        <v>270</v>
      </c>
      <c r="C271" s="2"/>
      <c r="D271" s="2" t="s">
        <v>490</v>
      </c>
      <c r="E271" s="2"/>
      <c r="F271" s="2"/>
      <c r="G271" s="2"/>
      <c r="H271" s="2" t="s">
        <v>491</v>
      </c>
      <c r="I271" s="5"/>
    </row>
    <row r="272" spans="1:9" x14ac:dyDescent="0.35">
      <c r="A272" s="3" t="s">
        <v>492</v>
      </c>
      <c r="B272" s="3">
        <f t="shared" si="4"/>
        <v>271</v>
      </c>
      <c r="C272" s="3"/>
      <c r="D272" s="3" t="s">
        <v>492</v>
      </c>
      <c r="E272" s="3"/>
      <c r="F272" s="3"/>
      <c r="G272" s="3"/>
      <c r="H272" s="3" t="s">
        <v>493</v>
      </c>
      <c r="I272" s="5"/>
    </row>
    <row r="273" spans="1:9" x14ac:dyDescent="0.35">
      <c r="A273" s="3" t="s">
        <v>494</v>
      </c>
      <c r="B273" s="3">
        <f t="shared" si="4"/>
        <v>272</v>
      </c>
      <c r="C273" s="3"/>
      <c r="D273" s="3" t="s">
        <v>494</v>
      </c>
      <c r="E273" s="3"/>
      <c r="F273" s="3"/>
      <c r="G273" s="3"/>
      <c r="H273" s="3" t="s">
        <v>495</v>
      </c>
      <c r="I273" s="5"/>
    </row>
    <row r="274" spans="1:9" x14ac:dyDescent="0.35">
      <c r="A274" s="3" t="s">
        <v>496</v>
      </c>
      <c r="B274" s="3">
        <f t="shared" si="4"/>
        <v>273</v>
      </c>
      <c r="C274" s="3"/>
      <c r="D274" s="3" t="s">
        <v>496</v>
      </c>
      <c r="E274" s="3"/>
      <c r="F274" s="3"/>
      <c r="G274" s="3"/>
      <c r="H274" s="3" t="s">
        <v>497</v>
      </c>
      <c r="I274" s="5"/>
    </row>
    <row r="275" spans="1:9" x14ac:dyDescent="0.35">
      <c r="A275" s="3" t="s">
        <v>498</v>
      </c>
      <c r="B275" s="3">
        <f t="shared" si="4"/>
        <v>274</v>
      </c>
      <c r="C275" s="3"/>
      <c r="D275" s="3" t="s">
        <v>498</v>
      </c>
      <c r="E275" s="3"/>
      <c r="F275" s="3"/>
      <c r="G275" s="3"/>
      <c r="H275" s="3" t="s">
        <v>499</v>
      </c>
      <c r="I275" s="5"/>
    </row>
    <row r="276" spans="1:9" x14ac:dyDescent="0.35">
      <c r="A276" s="3" t="s">
        <v>500</v>
      </c>
      <c r="B276" s="3">
        <f t="shared" si="4"/>
        <v>275</v>
      </c>
      <c r="C276" s="3"/>
      <c r="D276" s="3" t="s">
        <v>500</v>
      </c>
      <c r="E276" s="3"/>
      <c r="F276" s="3"/>
      <c r="G276" s="3"/>
      <c r="H276" s="3" t="s">
        <v>501</v>
      </c>
      <c r="I276" s="5"/>
    </row>
    <row r="277" spans="1:9" x14ac:dyDescent="0.35">
      <c r="A277" s="3" t="s">
        <v>502</v>
      </c>
      <c r="B277" s="3">
        <f t="shared" si="4"/>
        <v>276</v>
      </c>
      <c r="C277" s="3"/>
      <c r="D277" s="3" t="s">
        <v>502</v>
      </c>
      <c r="E277" s="3"/>
      <c r="F277" s="3"/>
      <c r="G277" s="3"/>
      <c r="H277" s="3" t="s">
        <v>503</v>
      </c>
      <c r="I277" s="5"/>
    </row>
    <row r="278" spans="1:9" x14ac:dyDescent="0.35">
      <c r="A278" s="3" t="s">
        <v>504</v>
      </c>
      <c r="B278" s="3">
        <f t="shared" si="4"/>
        <v>277</v>
      </c>
      <c r="C278" s="3"/>
      <c r="D278" s="3" t="s">
        <v>504</v>
      </c>
      <c r="E278" s="3"/>
      <c r="F278" s="3"/>
      <c r="G278" s="3"/>
      <c r="H278" s="3" t="s">
        <v>505</v>
      </c>
      <c r="I278" s="5"/>
    </row>
    <row r="279" spans="1:9" x14ac:dyDescent="0.35">
      <c r="A279" s="3" t="s">
        <v>506</v>
      </c>
      <c r="B279" s="3">
        <f t="shared" si="4"/>
        <v>278</v>
      </c>
      <c r="C279" s="3"/>
      <c r="D279" s="3" t="s">
        <v>506</v>
      </c>
      <c r="E279" s="3"/>
      <c r="F279" s="3"/>
      <c r="G279" s="3"/>
      <c r="H279" s="3" t="s">
        <v>507</v>
      </c>
      <c r="I279" s="5"/>
    </row>
    <row r="280" spans="1:9" x14ac:dyDescent="0.35">
      <c r="A280" s="3" t="s">
        <v>508</v>
      </c>
      <c r="B280" s="3">
        <f t="shared" si="4"/>
        <v>279</v>
      </c>
      <c r="C280" s="3"/>
      <c r="D280" s="3" t="s">
        <v>508</v>
      </c>
      <c r="E280" s="3"/>
      <c r="F280" s="3"/>
      <c r="G280" s="3"/>
      <c r="H280" s="3" t="s">
        <v>509</v>
      </c>
      <c r="I280" s="5"/>
    </row>
    <row r="281" spans="1:9" x14ac:dyDescent="0.35">
      <c r="A281" s="2" t="s">
        <v>510</v>
      </c>
      <c r="B281" s="3">
        <f t="shared" si="4"/>
        <v>280</v>
      </c>
      <c r="C281" s="2"/>
      <c r="D281" s="2" t="s">
        <v>510</v>
      </c>
      <c r="E281" s="2"/>
      <c r="F281" s="2"/>
      <c r="G281" s="2"/>
      <c r="H281" s="2" t="s">
        <v>511</v>
      </c>
      <c r="I281" s="5"/>
    </row>
    <row r="282" spans="1:9" x14ac:dyDescent="0.35">
      <c r="A282" s="3" t="s">
        <v>512</v>
      </c>
      <c r="B282" s="3">
        <f t="shared" si="4"/>
        <v>281</v>
      </c>
      <c r="C282" s="3"/>
      <c r="D282" s="3" t="s">
        <v>512</v>
      </c>
      <c r="E282" s="3"/>
      <c r="F282" s="3"/>
      <c r="G282" s="3"/>
      <c r="H282" s="3" t="s">
        <v>493</v>
      </c>
      <c r="I282" s="5"/>
    </row>
    <row r="283" spans="1:9" x14ac:dyDescent="0.35">
      <c r="A283" s="3" t="s">
        <v>513</v>
      </c>
      <c r="B283" s="3">
        <f t="shared" si="4"/>
        <v>282</v>
      </c>
      <c r="C283" s="3"/>
      <c r="D283" s="3" t="s">
        <v>513</v>
      </c>
      <c r="E283" s="3"/>
      <c r="F283" s="3"/>
      <c r="G283" s="3"/>
      <c r="H283" s="3" t="s">
        <v>495</v>
      </c>
      <c r="I283" s="5"/>
    </row>
    <row r="284" spans="1:9" x14ac:dyDescent="0.35">
      <c r="A284" s="3" t="s">
        <v>514</v>
      </c>
      <c r="B284" s="3">
        <f t="shared" si="4"/>
        <v>283</v>
      </c>
      <c r="C284" s="3"/>
      <c r="D284" s="3" t="s">
        <v>514</v>
      </c>
      <c r="E284" s="3"/>
      <c r="F284" s="3"/>
      <c r="G284" s="3"/>
      <c r="H284" s="3" t="s">
        <v>497</v>
      </c>
      <c r="I284" s="5"/>
    </row>
    <row r="285" spans="1:9" x14ac:dyDescent="0.35">
      <c r="A285" s="3" t="s">
        <v>515</v>
      </c>
      <c r="B285" s="3">
        <f t="shared" si="4"/>
        <v>284</v>
      </c>
      <c r="C285" s="3"/>
      <c r="D285" s="3" t="s">
        <v>515</v>
      </c>
      <c r="E285" s="3"/>
      <c r="F285" s="3"/>
      <c r="G285" s="3"/>
      <c r="H285" s="3" t="s">
        <v>499</v>
      </c>
      <c r="I285" s="5"/>
    </row>
    <row r="286" spans="1:9" x14ac:dyDescent="0.35">
      <c r="A286" s="3" t="s">
        <v>516</v>
      </c>
      <c r="B286" s="3">
        <f t="shared" si="4"/>
        <v>285</v>
      </c>
      <c r="C286" s="3"/>
      <c r="D286" s="3" t="s">
        <v>516</v>
      </c>
      <c r="E286" s="3"/>
      <c r="F286" s="3"/>
      <c r="G286" s="3"/>
      <c r="H286" s="3" t="s">
        <v>501</v>
      </c>
      <c r="I286" s="5"/>
    </row>
    <row r="287" spans="1:9" x14ac:dyDescent="0.35">
      <c r="A287" s="3" t="s">
        <v>517</v>
      </c>
      <c r="B287" s="3">
        <f t="shared" si="4"/>
        <v>286</v>
      </c>
      <c r="C287" s="3"/>
      <c r="D287" s="3" t="s">
        <v>517</v>
      </c>
      <c r="E287" s="3"/>
      <c r="F287" s="3"/>
      <c r="G287" s="3"/>
      <c r="H287" s="3" t="s">
        <v>503</v>
      </c>
      <c r="I287" s="5"/>
    </row>
    <row r="288" spans="1:9" x14ac:dyDescent="0.35">
      <c r="A288" s="3" t="s">
        <v>518</v>
      </c>
      <c r="B288" s="3">
        <f t="shared" si="4"/>
        <v>287</v>
      </c>
      <c r="C288" s="3"/>
      <c r="D288" s="3" t="s">
        <v>518</v>
      </c>
      <c r="E288" s="3"/>
      <c r="F288" s="3"/>
      <c r="G288" s="3"/>
      <c r="H288" s="3" t="s">
        <v>505</v>
      </c>
      <c r="I288" s="5"/>
    </row>
    <row r="289" spans="1:9" x14ac:dyDescent="0.35">
      <c r="A289" s="3" t="s">
        <v>519</v>
      </c>
      <c r="B289" s="3">
        <f t="shared" si="4"/>
        <v>288</v>
      </c>
      <c r="C289" s="3"/>
      <c r="D289" s="3" t="s">
        <v>519</v>
      </c>
      <c r="E289" s="3"/>
      <c r="F289" s="3"/>
      <c r="G289" s="3"/>
      <c r="H289" s="3" t="s">
        <v>507</v>
      </c>
      <c r="I289" s="5"/>
    </row>
    <row r="290" spans="1:9" x14ac:dyDescent="0.35">
      <c r="A290" s="3" t="s">
        <v>520</v>
      </c>
      <c r="B290" s="3">
        <f t="shared" si="4"/>
        <v>289</v>
      </c>
      <c r="C290" s="3"/>
      <c r="D290" s="3" t="s">
        <v>520</v>
      </c>
      <c r="E290" s="3"/>
      <c r="F290" s="3"/>
      <c r="G290" s="3"/>
      <c r="H290" s="3" t="s">
        <v>509</v>
      </c>
      <c r="I290" s="5"/>
    </row>
    <row r="291" spans="1:9" x14ac:dyDescent="0.35">
      <c r="A291" s="3" t="s">
        <v>521</v>
      </c>
      <c r="B291" s="3">
        <f t="shared" si="4"/>
        <v>290</v>
      </c>
      <c r="C291" s="3"/>
      <c r="D291" s="3" t="s">
        <v>521</v>
      </c>
      <c r="E291" s="3"/>
      <c r="F291" s="3"/>
      <c r="G291" s="3"/>
      <c r="H291" s="3" t="s">
        <v>522</v>
      </c>
      <c r="I291" s="5"/>
    </row>
    <row r="292" spans="1:9" x14ac:dyDescent="0.35">
      <c r="A292" s="3" t="s">
        <v>523</v>
      </c>
      <c r="B292" s="3">
        <f t="shared" si="4"/>
        <v>291</v>
      </c>
      <c r="C292" s="3"/>
      <c r="D292" s="3" t="s">
        <v>523</v>
      </c>
      <c r="E292" s="3"/>
      <c r="F292" s="3"/>
      <c r="G292" s="3"/>
      <c r="H292" s="3" t="s">
        <v>524</v>
      </c>
      <c r="I292" s="5"/>
    </row>
    <row r="293" spans="1:9" x14ac:dyDescent="0.35">
      <c r="A293" s="3" t="s">
        <v>525</v>
      </c>
      <c r="B293" s="3">
        <f t="shared" si="4"/>
        <v>292</v>
      </c>
      <c r="C293" s="3"/>
      <c r="D293" s="3" t="s">
        <v>525</v>
      </c>
      <c r="E293" s="3"/>
      <c r="F293" s="3"/>
      <c r="G293" s="3"/>
      <c r="H293" s="3" t="s">
        <v>526</v>
      </c>
      <c r="I293" s="5"/>
    </row>
    <row r="294" spans="1:9" x14ac:dyDescent="0.35">
      <c r="A294" s="2" t="s">
        <v>527</v>
      </c>
      <c r="B294" s="3">
        <f t="shared" si="4"/>
        <v>293</v>
      </c>
      <c r="C294" s="2"/>
      <c r="D294" s="2" t="s">
        <v>527</v>
      </c>
      <c r="E294" s="2"/>
      <c r="F294" s="2"/>
      <c r="G294" s="2"/>
      <c r="H294" s="2" t="s">
        <v>528</v>
      </c>
      <c r="I294" s="5"/>
    </row>
    <row r="295" spans="1:9" x14ac:dyDescent="0.35">
      <c r="A295" s="3" t="s">
        <v>529</v>
      </c>
      <c r="B295" s="3">
        <f t="shared" si="4"/>
        <v>294</v>
      </c>
      <c r="C295" s="3"/>
      <c r="D295" s="3" t="s">
        <v>529</v>
      </c>
      <c r="E295" s="3"/>
      <c r="F295" s="3"/>
      <c r="G295" s="3"/>
      <c r="H295" s="3" t="s">
        <v>203</v>
      </c>
      <c r="I295" s="5"/>
    </row>
    <row r="296" spans="1:9" x14ac:dyDescent="0.35">
      <c r="A296" s="3" t="s">
        <v>530</v>
      </c>
      <c r="B296" s="3">
        <f t="shared" si="4"/>
        <v>295</v>
      </c>
      <c r="C296" s="3"/>
      <c r="D296" s="3" t="s">
        <v>530</v>
      </c>
      <c r="E296" s="3"/>
      <c r="F296" s="3"/>
      <c r="G296" s="3"/>
      <c r="H296" s="3" t="s">
        <v>205</v>
      </c>
      <c r="I296" s="5"/>
    </row>
    <row r="297" spans="1:9" x14ac:dyDescent="0.35">
      <c r="A297" s="3" t="s">
        <v>531</v>
      </c>
      <c r="B297" s="3">
        <f t="shared" si="4"/>
        <v>296</v>
      </c>
      <c r="C297" s="3"/>
      <c r="D297" s="3" t="s">
        <v>531</v>
      </c>
      <c r="E297" s="3"/>
      <c r="F297" s="3"/>
      <c r="G297" s="3"/>
      <c r="H297" s="3" t="s">
        <v>207</v>
      </c>
      <c r="I297" s="5"/>
    </row>
    <row r="298" spans="1:9" x14ac:dyDescent="0.35">
      <c r="A298" s="3" t="s">
        <v>532</v>
      </c>
      <c r="B298" s="3">
        <f t="shared" si="4"/>
        <v>297</v>
      </c>
      <c r="C298" s="3"/>
      <c r="D298" s="3" t="s">
        <v>532</v>
      </c>
      <c r="E298" s="3"/>
      <c r="F298" s="3"/>
      <c r="G298" s="3"/>
      <c r="H298" s="3" t="s">
        <v>413</v>
      </c>
      <c r="I298" s="5"/>
    </row>
    <row r="299" spans="1:9" x14ac:dyDescent="0.35">
      <c r="A299" s="3" t="s">
        <v>533</v>
      </c>
      <c r="B299" s="3">
        <f t="shared" si="4"/>
        <v>298</v>
      </c>
      <c r="C299" s="3"/>
      <c r="D299" s="3" t="s">
        <v>533</v>
      </c>
      <c r="E299" s="3"/>
      <c r="F299" s="3"/>
      <c r="G299" s="3"/>
      <c r="H299" s="3" t="s">
        <v>211</v>
      </c>
      <c r="I299" s="5"/>
    </row>
    <row r="300" spans="1:9" x14ac:dyDescent="0.35">
      <c r="A300" s="3" t="s">
        <v>534</v>
      </c>
      <c r="B300" s="3">
        <f t="shared" si="4"/>
        <v>299</v>
      </c>
      <c r="C300" s="3"/>
      <c r="D300" s="3" t="s">
        <v>534</v>
      </c>
      <c r="E300" s="3"/>
      <c r="F300" s="3"/>
      <c r="G300" s="3"/>
      <c r="H300" s="3" t="s">
        <v>213</v>
      </c>
      <c r="I300" s="5"/>
    </row>
    <row r="301" spans="1:9" x14ac:dyDescent="0.35">
      <c r="A301" s="3" t="s">
        <v>535</v>
      </c>
      <c r="B301" s="3">
        <f t="shared" si="4"/>
        <v>300</v>
      </c>
      <c r="C301" s="3"/>
      <c r="D301" s="3" t="s">
        <v>535</v>
      </c>
      <c r="E301" s="3"/>
      <c r="F301" s="3"/>
      <c r="G301" s="3"/>
      <c r="H301" s="3" t="s">
        <v>536</v>
      </c>
      <c r="I301" s="5"/>
    </row>
    <row r="302" spans="1:9" x14ac:dyDescent="0.35">
      <c r="A302" s="3" t="s">
        <v>537</v>
      </c>
      <c r="B302" s="3">
        <f t="shared" si="4"/>
        <v>301</v>
      </c>
      <c r="C302" s="3"/>
      <c r="D302" s="3" t="s">
        <v>537</v>
      </c>
      <c r="E302" s="3"/>
      <c r="F302" s="3"/>
      <c r="G302" s="3"/>
      <c r="H302" s="4" t="s">
        <v>538</v>
      </c>
      <c r="I302" s="5"/>
    </row>
    <row r="303" spans="1:9" x14ac:dyDescent="0.35">
      <c r="A303" s="2" t="s">
        <v>539</v>
      </c>
      <c r="B303" s="3">
        <f t="shared" si="4"/>
        <v>302</v>
      </c>
      <c r="C303" s="2"/>
      <c r="D303" s="2" t="s">
        <v>539</v>
      </c>
      <c r="E303" s="2"/>
      <c r="F303" s="2"/>
      <c r="G303" s="2"/>
      <c r="H303" s="2" t="s">
        <v>540</v>
      </c>
      <c r="I303" s="2" t="s">
        <v>1183</v>
      </c>
    </row>
    <row r="304" spans="1:9" x14ac:dyDescent="0.35">
      <c r="A304" s="3" t="s">
        <v>541</v>
      </c>
      <c r="B304" s="3">
        <f t="shared" si="4"/>
        <v>303</v>
      </c>
      <c r="C304" s="3"/>
      <c r="D304" s="3" t="s">
        <v>541</v>
      </c>
      <c r="E304" s="3"/>
      <c r="F304" s="3"/>
      <c r="G304" s="3"/>
      <c r="H304" s="3" t="s">
        <v>542</v>
      </c>
      <c r="I304" s="5"/>
    </row>
    <row r="305" spans="1:9" x14ac:dyDescent="0.35">
      <c r="A305" s="3" t="s">
        <v>543</v>
      </c>
      <c r="B305" s="3">
        <f t="shared" si="4"/>
        <v>304</v>
      </c>
      <c r="C305" s="3"/>
      <c r="D305" s="3" t="s">
        <v>543</v>
      </c>
      <c r="E305" s="3"/>
      <c r="F305" s="3"/>
      <c r="G305" s="3"/>
      <c r="H305" s="3" t="s">
        <v>196</v>
      </c>
      <c r="I305" s="5"/>
    </row>
    <row r="306" spans="1:9" x14ac:dyDescent="0.35">
      <c r="A306" s="3" t="s">
        <v>544</v>
      </c>
      <c r="B306" s="3">
        <f t="shared" si="4"/>
        <v>305</v>
      </c>
      <c r="C306" s="3"/>
      <c r="D306" s="3" t="s">
        <v>544</v>
      </c>
      <c r="E306" s="3"/>
      <c r="F306" s="3"/>
      <c r="G306" s="3"/>
      <c r="H306" s="3" t="s">
        <v>545</v>
      </c>
      <c r="I306" s="5"/>
    </row>
    <row r="307" spans="1:9" x14ac:dyDescent="0.35">
      <c r="A307" s="2" t="s">
        <v>546</v>
      </c>
      <c r="B307" s="3">
        <f t="shared" si="4"/>
        <v>306</v>
      </c>
      <c r="C307" s="2"/>
      <c r="D307" s="2" t="s">
        <v>546</v>
      </c>
      <c r="E307" s="2"/>
      <c r="F307" s="2"/>
      <c r="G307" s="2"/>
      <c r="H307" s="2" t="s">
        <v>547</v>
      </c>
      <c r="I307" s="2" t="s">
        <v>1183</v>
      </c>
    </row>
    <row r="308" spans="1:9" x14ac:dyDescent="0.35">
      <c r="A308" s="3" t="s">
        <v>548</v>
      </c>
      <c r="B308" s="3">
        <f t="shared" si="4"/>
        <v>307</v>
      </c>
      <c r="C308" s="3"/>
      <c r="D308" s="3" t="s">
        <v>548</v>
      </c>
      <c r="E308" s="3"/>
      <c r="F308" s="3"/>
      <c r="G308" s="3"/>
      <c r="H308" s="3" t="s">
        <v>549</v>
      </c>
      <c r="I308" s="5"/>
    </row>
    <row r="309" spans="1:9" x14ac:dyDescent="0.35">
      <c r="A309" s="3" t="s">
        <v>550</v>
      </c>
      <c r="B309" s="3">
        <f t="shared" si="4"/>
        <v>308</v>
      </c>
      <c r="C309" s="3"/>
      <c r="D309" s="3" t="s">
        <v>550</v>
      </c>
      <c r="E309" s="3"/>
      <c r="F309" s="3"/>
      <c r="G309" s="3"/>
      <c r="H309" s="3" t="s">
        <v>551</v>
      </c>
      <c r="I309" s="5"/>
    </row>
    <row r="310" spans="1:9" x14ac:dyDescent="0.35">
      <c r="A310" s="3" t="s">
        <v>552</v>
      </c>
      <c r="B310" s="3">
        <f t="shared" si="4"/>
        <v>309</v>
      </c>
      <c r="C310" s="3"/>
      <c r="D310" s="3" t="s">
        <v>552</v>
      </c>
      <c r="E310" s="3"/>
      <c r="F310" s="3"/>
      <c r="G310" s="3"/>
      <c r="H310" s="3" t="s">
        <v>553</v>
      </c>
      <c r="I310" s="5"/>
    </row>
    <row r="311" spans="1:9" x14ac:dyDescent="0.35">
      <c r="A311" s="3" t="s">
        <v>554</v>
      </c>
      <c r="B311" s="3">
        <f t="shared" si="4"/>
        <v>310</v>
      </c>
      <c r="C311" s="3"/>
      <c r="D311" s="3" t="s">
        <v>554</v>
      </c>
      <c r="E311" s="3"/>
      <c r="F311" s="3"/>
      <c r="G311" s="3"/>
      <c r="H311" s="3" t="s">
        <v>196</v>
      </c>
      <c r="I311" s="5"/>
    </row>
    <row r="312" spans="1:9" x14ac:dyDescent="0.35">
      <c r="A312" s="3" t="s">
        <v>555</v>
      </c>
      <c r="B312" s="3">
        <f t="shared" si="4"/>
        <v>311</v>
      </c>
      <c r="C312" s="3"/>
      <c r="D312" s="3" t="s">
        <v>555</v>
      </c>
      <c r="E312" s="3"/>
      <c r="F312" s="3"/>
      <c r="G312" s="3"/>
      <c r="H312" s="3" t="s">
        <v>556</v>
      </c>
      <c r="I312" s="5"/>
    </row>
    <row r="313" spans="1:9" x14ac:dyDescent="0.35">
      <c r="A313" s="3" t="s">
        <v>557</v>
      </c>
      <c r="B313" s="3">
        <f t="shared" si="4"/>
        <v>312</v>
      </c>
      <c r="C313" s="3"/>
      <c r="D313" s="3" t="s">
        <v>557</v>
      </c>
      <c r="E313" s="3"/>
      <c r="F313" s="3"/>
      <c r="G313" s="3"/>
      <c r="H313" s="3" t="s">
        <v>558</v>
      </c>
      <c r="I313" s="5"/>
    </row>
    <row r="314" spans="1:9" x14ac:dyDescent="0.35">
      <c r="A314" s="2" t="s">
        <v>559</v>
      </c>
      <c r="B314" s="3">
        <f t="shared" si="4"/>
        <v>313</v>
      </c>
      <c r="C314" s="2"/>
      <c r="D314" s="2" t="s">
        <v>559</v>
      </c>
      <c r="E314" s="2"/>
      <c r="F314" s="2"/>
      <c r="G314" s="2"/>
      <c r="H314" s="2" t="s">
        <v>560</v>
      </c>
      <c r="I314" s="5"/>
    </row>
    <row r="315" spans="1:9" x14ac:dyDescent="0.35">
      <c r="A315" s="2" t="s">
        <v>561</v>
      </c>
      <c r="B315" s="3">
        <f t="shared" si="4"/>
        <v>314</v>
      </c>
      <c r="C315" s="2"/>
      <c r="D315" s="2" t="s">
        <v>561</v>
      </c>
      <c r="E315" s="2"/>
      <c r="F315" s="2"/>
      <c r="G315" s="2"/>
      <c r="H315" s="2" t="s">
        <v>562</v>
      </c>
      <c r="I315" s="5"/>
    </row>
    <row r="316" spans="1:9" x14ac:dyDescent="0.35">
      <c r="A316" s="3" t="s">
        <v>563</v>
      </c>
      <c r="B316" s="3">
        <f t="shared" si="4"/>
        <v>315</v>
      </c>
      <c r="C316" s="3"/>
      <c r="D316" s="3" t="s">
        <v>563</v>
      </c>
      <c r="E316" s="3"/>
      <c r="F316" s="3"/>
      <c r="G316" s="3"/>
      <c r="H316" s="3" t="s">
        <v>564</v>
      </c>
      <c r="I316" s="5"/>
    </row>
    <row r="317" spans="1:9" x14ac:dyDescent="0.35">
      <c r="A317" s="3" t="s">
        <v>565</v>
      </c>
      <c r="B317" s="3">
        <f t="shared" si="4"/>
        <v>316</v>
      </c>
      <c r="C317" s="3"/>
      <c r="D317" s="3" t="s">
        <v>565</v>
      </c>
      <c r="E317" s="3"/>
      <c r="F317" s="3"/>
      <c r="G317" s="3"/>
      <c r="H317" s="3" t="s">
        <v>566</v>
      </c>
      <c r="I317" s="5"/>
    </row>
    <row r="318" spans="1:9" x14ac:dyDescent="0.35">
      <c r="A318" s="3" t="s">
        <v>567</v>
      </c>
      <c r="B318" s="3">
        <f t="shared" si="4"/>
        <v>317</v>
      </c>
      <c r="C318" s="3"/>
      <c r="D318" s="3" t="s">
        <v>567</v>
      </c>
      <c r="E318" s="3"/>
      <c r="F318" s="3"/>
      <c r="G318" s="3"/>
      <c r="H318" s="3" t="s">
        <v>568</v>
      </c>
      <c r="I318" s="5"/>
    </row>
    <row r="319" spans="1:9" x14ac:dyDescent="0.35">
      <c r="A319" s="3" t="s">
        <v>569</v>
      </c>
      <c r="B319" s="3">
        <f t="shared" si="4"/>
        <v>318</v>
      </c>
      <c r="C319" s="3"/>
      <c r="D319" s="3" t="s">
        <v>569</v>
      </c>
      <c r="E319" s="3"/>
      <c r="F319" s="3"/>
      <c r="G319" s="3"/>
      <c r="H319" s="3" t="s">
        <v>570</v>
      </c>
      <c r="I319" s="5"/>
    </row>
    <row r="320" spans="1:9" x14ac:dyDescent="0.35">
      <c r="A320" s="3" t="s">
        <v>571</v>
      </c>
      <c r="B320" s="3">
        <f t="shared" si="4"/>
        <v>319</v>
      </c>
      <c r="C320" s="3"/>
      <c r="D320" s="3" t="s">
        <v>571</v>
      </c>
      <c r="E320" s="3"/>
      <c r="F320" s="3"/>
      <c r="G320" s="3"/>
      <c r="H320" s="3" t="s">
        <v>572</v>
      </c>
      <c r="I320" s="5"/>
    </row>
    <row r="321" spans="1:9" x14ac:dyDescent="0.35">
      <c r="A321" s="3" t="s">
        <v>573</v>
      </c>
      <c r="B321" s="3">
        <f t="shared" si="4"/>
        <v>320</v>
      </c>
      <c r="C321" s="3"/>
      <c r="D321" s="3" t="s">
        <v>573</v>
      </c>
      <c r="E321" s="3"/>
      <c r="F321" s="3"/>
      <c r="G321" s="3"/>
      <c r="H321" s="3" t="s">
        <v>574</v>
      </c>
      <c r="I321" s="5"/>
    </row>
    <row r="322" spans="1:9" x14ac:dyDescent="0.35">
      <c r="A322" s="3" t="s">
        <v>575</v>
      </c>
      <c r="B322" s="3">
        <f t="shared" si="4"/>
        <v>321</v>
      </c>
      <c r="C322" s="3"/>
      <c r="D322" s="3" t="s">
        <v>575</v>
      </c>
      <c r="E322" s="3"/>
      <c r="F322" s="3"/>
      <c r="G322" s="3"/>
      <c r="H322" s="3" t="s">
        <v>576</v>
      </c>
      <c r="I322" s="5"/>
    </row>
    <row r="323" spans="1:9" x14ac:dyDescent="0.35">
      <c r="A323" s="2" t="s">
        <v>577</v>
      </c>
      <c r="B323" s="3">
        <f t="shared" si="4"/>
        <v>322</v>
      </c>
      <c r="C323" s="2"/>
      <c r="D323" s="2" t="s">
        <v>577</v>
      </c>
      <c r="E323" s="2"/>
      <c r="F323" s="2"/>
      <c r="G323" s="2"/>
      <c r="H323" s="2" t="s">
        <v>578</v>
      </c>
      <c r="I323" s="5"/>
    </row>
    <row r="324" spans="1:9" x14ac:dyDescent="0.35">
      <c r="A324" s="3" t="s">
        <v>579</v>
      </c>
      <c r="B324" s="3">
        <f t="shared" si="4"/>
        <v>323</v>
      </c>
      <c r="C324" s="3"/>
      <c r="D324" s="3" t="s">
        <v>579</v>
      </c>
      <c r="E324" s="3"/>
      <c r="F324" s="3"/>
      <c r="G324" s="3"/>
      <c r="H324" s="3" t="s">
        <v>580</v>
      </c>
      <c r="I324" s="5"/>
    </row>
    <row r="325" spans="1:9" x14ac:dyDescent="0.35">
      <c r="A325" s="3" t="s">
        <v>581</v>
      </c>
      <c r="B325" s="3">
        <f t="shared" ref="B325:B388" si="5">B324+1</f>
        <v>324</v>
      </c>
      <c r="C325" s="3"/>
      <c r="D325" s="3" t="s">
        <v>581</v>
      </c>
      <c r="E325" s="3"/>
      <c r="F325" s="3"/>
      <c r="G325" s="3"/>
      <c r="H325" s="3" t="s">
        <v>582</v>
      </c>
      <c r="I325" s="5"/>
    </row>
    <row r="326" spans="1:9" x14ac:dyDescent="0.35">
      <c r="A326" s="3" t="s">
        <v>583</v>
      </c>
      <c r="B326" s="3">
        <f t="shared" si="5"/>
        <v>325</v>
      </c>
      <c r="C326" s="3"/>
      <c r="D326" s="3" t="s">
        <v>583</v>
      </c>
      <c r="E326" s="3"/>
      <c r="F326" s="3"/>
      <c r="G326" s="3"/>
      <c r="H326" s="3" t="s">
        <v>584</v>
      </c>
      <c r="I326" s="5"/>
    </row>
    <row r="327" spans="1:9" x14ac:dyDescent="0.35">
      <c r="A327" s="3" t="s">
        <v>585</v>
      </c>
      <c r="B327" s="3">
        <f t="shared" si="5"/>
        <v>326</v>
      </c>
      <c r="C327" s="3"/>
      <c r="D327" s="3" t="s">
        <v>585</v>
      </c>
      <c r="E327" s="3"/>
      <c r="F327" s="3"/>
      <c r="G327" s="3"/>
      <c r="H327" s="3" t="s">
        <v>586</v>
      </c>
      <c r="I327" s="5"/>
    </row>
    <row r="328" spans="1:9" x14ac:dyDescent="0.35">
      <c r="A328" s="3" t="s">
        <v>587</v>
      </c>
      <c r="B328" s="3">
        <f t="shared" si="5"/>
        <v>327</v>
      </c>
      <c r="C328" s="3"/>
      <c r="D328" s="3" t="s">
        <v>587</v>
      </c>
      <c r="E328" s="3"/>
      <c r="F328" s="3"/>
      <c r="G328" s="3"/>
      <c r="H328" s="3" t="s">
        <v>588</v>
      </c>
      <c r="I328" s="5"/>
    </row>
    <row r="329" spans="1:9" x14ac:dyDescent="0.35">
      <c r="A329" s="3" t="s">
        <v>589</v>
      </c>
      <c r="B329" s="3">
        <f t="shared" si="5"/>
        <v>328</v>
      </c>
      <c r="C329" s="3"/>
      <c r="D329" s="3" t="s">
        <v>589</v>
      </c>
      <c r="E329" s="3"/>
      <c r="F329" s="3"/>
      <c r="G329" s="3"/>
      <c r="H329" s="3" t="s">
        <v>590</v>
      </c>
      <c r="I329" s="3" t="s">
        <v>1192</v>
      </c>
    </row>
    <row r="330" spans="1:9" x14ac:dyDescent="0.35">
      <c r="A330" s="3" t="s">
        <v>591</v>
      </c>
      <c r="B330" s="3">
        <f t="shared" si="5"/>
        <v>329</v>
      </c>
      <c r="C330" s="3"/>
      <c r="D330" s="3" t="s">
        <v>591</v>
      </c>
      <c r="E330" s="3"/>
      <c r="F330" s="3"/>
      <c r="G330" s="3"/>
      <c r="H330" s="3" t="s">
        <v>592</v>
      </c>
      <c r="I330" s="5"/>
    </row>
    <row r="331" spans="1:9" x14ac:dyDescent="0.35">
      <c r="A331" s="3" t="s">
        <v>593</v>
      </c>
      <c r="B331" s="3">
        <f t="shared" si="5"/>
        <v>330</v>
      </c>
      <c r="C331" s="3"/>
      <c r="D331" s="3" t="s">
        <v>593</v>
      </c>
      <c r="E331" s="3"/>
      <c r="F331" s="3"/>
      <c r="G331" s="3"/>
      <c r="H331" s="3" t="s">
        <v>594</v>
      </c>
      <c r="I331" s="5"/>
    </row>
    <row r="332" spans="1:9" x14ac:dyDescent="0.35">
      <c r="A332" s="2" t="s">
        <v>595</v>
      </c>
      <c r="B332" s="3">
        <f t="shared" si="5"/>
        <v>331</v>
      </c>
      <c r="C332" s="2"/>
      <c r="D332" s="2" t="s">
        <v>595</v>
      </c>
      <c r="E332" s="2"/>
      <c r="F332" s="2"/>
      <c r="G332" s="2"/>
      <c r="H332" s="2" t="s">
        <v>596</v>
      </c>
      <c r="I332" s="5"/>
    </row>
    <row r="333" spans="1:9" x14ac:dyDescent="0.35">
      <c r="A333" s="3" t="s">
        <v>597</v>
      </c>
      <c r="B333" s="3">
        <f t="shared" si="5"/>
        <v>332</v>
      </c>
      <c r="C333" s="3"/>
      <c r="D333" s="3" t="s">
        <v>597</v>
      </c>
      <c r="E333" s="3"/>
      <c r="F333" s="3"/>
      <c r="G333" s="3"/>
      <c r="H333" s="3" t="s">
        <v>598</v>
      </c>
      <c r="I333" s="3" t="s">
        <v>1145</v>
      </c>
    </row>
    <row r="334" spans="1:9" x14ac:dyDescent="0.35">
      <c r="A334" s="3" t="s">
        <v>599</v>
      </c>
      <c r="B334" s="3">
        <f t="shared" si="5"/>
        <v>333</v>
      </c>
      <c r="C334" s="3"/>
      <c r="D334" s="3" t="s">
        <v>599</v>
      </c>
      <c r="E334" s="3"/>
      <c r="F334" s="3"/>
      <c r="G334" s="3"/>
      <c r="H334" s="3" t="s">
        <v>106</v>
      </c>
      <c r="I334" s="3" t="s">
        <v>1146</v>
      </c>
    </row>
    <row r="335" spans="1:9" x14ac:dyDescent="0.35">
      <c r="A335" s="3" t="s">
        <v>600</v>
      </c>
      <c r="B335" s="3">
        <f t="shared" si="5"/>
        <v>334</v>
      </c>
      <c r="C335" s="3"/>
      <c r="D335" s="3" t="s">
        <v>600</v>
      </c>
      <c r="E335" s="3"/>
      <c r="F335" s="3"/>
      <c r="G335" s="3"/>
      <c r="H335" s="3" t="s">
        <v>108</v>
      </c>
      <c r="I335" s="3" t="s">
        <v>1146</v>
      </c>
    </row>
    <row r="336" spans="1:9" x14ac:dyDescent="0.35">
      <c r="A336" s="3" t="s">
        <v>601</v>
      </c>
      <c r="B336" s="3">
        <f t="shared" si="5"/>
        <v>335</v>
      </c>
      <c r="C336" s="3"/>
      <c r="D336" s="3" t="s">
        <v>601</v>
      </c>
      <c r="E336" s="3"/>
      <c r="F336" s="3"/>
      <c r="G336" s="3"/>
      <c r="H336" s="3" t="s">
        <v>110</v>
      </c>
      <c r="I336" s="3" t="s">
        <v>1147</v>
      </c>
    </row>
    <row r="337" spans="1:9" x14ac:dyDescent="0.35">
      <c r="A337" s="3" t="s">
        <v>602</v>
      </c>
      <c r="B337" s="3">
        <f t="shared" si="5"/>
        <v>336</v>
      </c>
      <c r="C337" s="3"/>
      <c r="D337" s="3" t="s">
        <v>602</v>
      </c>
      <c r="E337" s="3"/>
      <c r="F337" s="3"/>
      <c r="G337" s="3"/>
      <c r="H337" s="3" t="s">
        <v>603</v>
      </c>
      <c r="I337" s="3" t="s">
        <v>1148</v>
      </c>
    </row>
    <row r="338" spans="1:9" x14ac:dyDescent="0.35">
      <c r="A338" s="3" t="s">
        <v>604</v>
      </c>
      <c r="B338" s="3">
        <f t="shared" si="5"/>
        <v>337</v>
      </c>
      <c r="C338" s="3"/>
      <c r="D338" s="3" t="s">
        <v>604</v>
      </c>
      <c r="E338" s="3"/>
      <c r="F338" s="3"/>
      <c r="G338" s="3"/>
      <c r="H338" s="3" t="s">
        <v>114</v>
      </c>
      <c r="I338" s="3" t="s">
        <v>1149</v>
      </c>
    </row>
    <row r="339" spans="1:9" x14ac:dyDescent="0.35">
      <c r="A339" s="3" t="s">
        <v>605</v>
      </c>
      <c r="B339" s="3">
        <f t="shared" si="5"/>
        <v>338</v>
      </c>
      <c r="C339" s="3"/>
      <c r="D339" s="3" t="s">
        <v>605</v>
      </c>
      <c r="E339" s="3"/>
      <c r="F339" s="3"/>
      <c r="G339" s="3"/>
      <c r="H339" s="3" t="s">
        <v>116</v>
      </c>
      <c r="I339" s="3" t="s">
        <v>1149</v>
      </c>
    </row>
    <row r="340" spans="1:9" x14ac:dyDescent="0.35">
      <c r="A340" s="3" t="s">
        <v>606</v>
      </c>
      <c r="B340" s="3">
        <f t="shared" si="5"/>
        <v>339</v>
      </c>
      <c r="C340" s="3"/>
      <c r="D340" s="3" t="s">
        <v>606</v>
      </c>
      <c r="E340" s="3"/>
      <c r="F340" s="3"/>
      <c r="G340" s="3"/>
      <c r="H340" s="3" t="s">
        <v>607</v>
      </c>
      <c r="I340" s="3" t="s">
        <v>1150</v>
      </c>
    </row>
    <row r="341" spans="1:9" ht="20" x14ac:dyDescent="0.35">
      <c r="A341" s="3" t="s">
        <v>608</v>
      </c>
      <c r="B341" s="3">
        <f t="shared" si="5"/>
        <v>340</v>
      </c>
      <c r="C341" s="3"/>
      <c r="D341" s="3" t="s">
        <v>608</v>
      </c>
      <c r="E341" s="3"/>
      <c r="F341" s="3"/>
      <c r="G341" s="3"/>
      <c r="H341" s="3" t="s">
        <v>609</v>
      </c>
      <c r="I341" s="3" t="s">
        <v>1151</v>
      </c>
    </row>
    <row r="342" spans="1:9" x14ac:dyDescent="0.35">
      <c r="A342" s="3" t="s">
        <v>610</v>
      </c>
      <c r="B342" s="3">
        <f t="shared" si="5"/>
        <v>341</v>
      </c>
      <c r="C342" s="3"/>
      <c r="D342" s="3" t="s">
        <v>610</v>
      </c>
      <c r="E342" s="3"/>
      <c r="F342" s="3"/>
      <c r="G342" s="3"/>
      <c r="H342" s="3" t="s">
        <v>122</v>
      </c>
      <c r="I342" s="3" t="s">
        <v>1152</v>
      </c>
    </row>
    <row r="343" spans="1:9" x14ac:dyDescent="0.35">
      <c r="A343" s="3" t="s">
        <v>611</v>
      </c>
      <c r="B343" s="3">
        <f t="shared" si="5"/>
        <v>342</v>
      </c>
      <c r="C343" s="3"/>
      <c r="D343" s="3" t="s">
        <v>611</v>
      </c>
      <c r="E343" s="3"/>
      <c r="F343" s="3"/>
      <c r="G343" s="3"/>
      <c r="H343" s="3" t="s">
        <v>124</v>
      </c>
      <c r="I343" s="3" t="s">
        <v>1153</v>
      </c>
    </row>
    <row r="344" spans="1:9" x14ac:dyDescent="0.35">
      <c r="A344" s="3">
        <v>1.7</v>
      </c>
      <c r="B344" s="3">
        <f t="shared" si="5"/>
        <v>343</v>
      </c>
      <c r="C344" s="3"/>
      <c r="D344" s="3">
        <v>1.7</v>
      </c>
      <c r="E344" s="3"/>
      <c r="F344" s="3"/>
      <c r="G344" s="3"/>
      <c r="H344" s="4" t="s">
        <v>612</v>
      </c>
      <c r="I344" s="5"/>
    </row>
    <row r="345" spans="1:9" x14ac:dyDescent="0.35">
      <c r="A345" s="2">
        <v>1.8</v>
      </c>
      <c r="B345" s="3">
        <f t="shared" si="5"/>
        <v>344</v>
      </c>
      <c r="C345" s="2"/>
      <c r="D345" s="2">
        <v>1.8</v>
      </c>
      <c r="E345" s="2"/>
      <c r="F345" s="2"/>
      <c r="G345" s="2"/>
      <c r="H345" s="2" t="s">
        <v>613</v>
      </c>
      <c r="I345" s="5"/>
    </row>
    <row r="346" spans="1:9" x14ac:dyDescent="0.35">
      <c r="A346" s="2" t="s">
        <v>614</v>
      </c>
      <c r="B346" s="3">
        <f t="shared" si="5"/>
        <v>345</v>
      </c>
      <c r="C346" s="2"/>
      <c r="D346" s="2" t="s">
        <v>614</v>
      </c>
      <c r="E346" s="2"/>
      <c r="F346" s="2"/>
      <c r="G346" s="2"/>
      <c r="H346" s="2" t="s">
        <v>615</v>
      </c>
      <c r="I346" s="5"/>
    </row>
    <row r="347" spans="1:9" x14ac:dyDescent="0.35">
      <c r="A347" s="3" t="s">
        <v>616</v>
      </c>
      <c r="B347" s="3">
        <f t="shared" si="5"/>
        <v>346</v>
      </c>
      <c r="C347" s="3"/>
      <c r="D347" s="3" t="s">
        <v>616</v>
      </c>
      <c r="E347" s="3"/>
      <c r="F347" s="3"/>
      <c r="G347" s="3"/>
      <c r="H347" s="3" t="s">
        <v>617</v>
      </c>
      <c r="I347" s="3" t="s">
        <v>1183</v>
      </c>
    </row>
    <row r="348" spans="1:9" x14ac:dyDescent="0.35">
      <c r="A348" s="3" t="s">
        <v>618</v>
      </c>
      <c r="B348" s="3">
        <f t="shared" si="5"/>
        <v>347</v>
      </c>
      <c r="C348" s="3"/>
      <c r="D348" s="3" t="s">
        <v>618</v>
      </c>
      <c r="E348" s="3"/>
      <c r="F348" s="3"/>
      <c r="G348" s="3"/>
      <c r="H348" s="3" t="s">
        <v>619</v>
      </c>
      <c r="I348" s="3" t="s">
        <v>1183</v>
      </c>
    </row>
    <row r="349" spans="1:9" x14ac:dyDescent="0.35">
      <c r="A349" s="3" t="s">
        <v>620</v>
      </c>
      <c r="B349" s="3">
        <f t="shared" si="5"/>
        <v>348</v>
      </c>
      <c r="C349" s="3"/>
      <c r="D349" s="3" t="s">
        <v>620</v>
      </c>
      <c r="E349" s="3"/>
      <c r="F349" s="3"/>
      <c r="G349" s="3"/>
      <c r="H349" s="3" t="s">
        <v>196</v>
      </c>
      <c r="I349" s="3" t="s">
        <v>1183</v>
      </c>
    </row>
    <row r="350" spans="1:9" x14ac:dyDescent="0.35">
      <c r="A350" s="3" t="s">
        <v>621</v>
      </c>
      <c r="B350" s="3">
        <f t="shared" si="5"/>
        <v>349</v>
      </c>
      <c r="C350" s="3"/>
      <c r="D350" s="3" t="s">
        <v>621</v>
      </c>
      <c r="E350" s="3"/>
      <c r="F350" s="3"/>
      <c r="G350" s="3"/>
      <c r="H350" s="3" t="s">
        <v>622</v>
      </c>
      <c r="I350" s="3" t="s">
        <v>1193</v>
      </c>
    </row>
    <row r="351" spans="1:9" x14ac:dyDescent="0.35">
      <c r="A351" s="2" t="s">
        <v>623</v>
      </c>
      <c r="B351" s="3">
        <f t="shared" si="5"/>
        <v>350</v>
      </c>
      <c r="C351" s="2"/>
      <c r="D351" s="2" t="s">
        <v>623</v>
      </c>
      <c r="E351" s="2"/>
      <c r="F351" s="2"/>
      <c r="G351" s="2"/>
      <c r="H351" s="2" t="s">
        <v>562</v>
      </c>
      <c r="I351" s="5"/>
    </row>
    <row r="352" spans="1:9" x14ac:dyDescent="0.35">
      <c r="A352" s="3" t="s">
        <v>624</v>
      </c>
      <c r="B352" s="3">
        <f t="shared" si="5"/>
        <v>351</v>
      </c>
      <c r="C352" s="3"/>
      <c r="D352" s="3" t="s">
        <v>624</v>
      </c>
      <c r="E352" s="3"/>
      <c r="F352" s="3"/>
      <c r="G352" s="3"/>
      <c r="H352" s="3" t="s">
        <v>564</v>
      </c>
      <c r="I352" s="3" t="s">
        <v>1194</v>
      </c>
    </row>
    <row r="353" spans="1:9" x14ac:dyDescent="0.35">
      <c r="A353" s="3" t="s">
        <v>625</v>
      </c>
      <c r="B353" s="3">
        <f t="shared" si="5"/>
        <v>352</v>
      </c>
      <c r="C353" s="3"/>
      <c r="D353" s="3" t="s">
        <v>625</v>
      </c>
      <c r="E353" s="3"/>
      <c r="F353" s="3"/>
      <c r="G353" s="3"/>
      <c r="H353" s="3" t="s">
        <v>566</v>
      </c>
      <c r="I353" s="3" t="s">
        <v>1194</v>
      </c>
    </row>
    <row r="354" spans="1:9" x14ac:dyDescent="0.35">
      <c r="A354" s="3" t="s">
        <v>626</v>
      </c>
      <c r="B354" s="3">
        <f t="shared" si="5"/>
        <v>353</v>
      </c>
      <c r="C354" s="3"/>
      <c r="D354" s="3" t="s">
        <v>626</v>
      </c>
      <c r="E354" s="3"/>
      <c r="F354" s="3"/>
      <c r="G354" s="3"/>
      <c r="H354" s="3" t="s">
        <v>568</v>
      </c>
      <c r="I354" s="3" t="s">
        <v>1194</v>
      </c>
    </row>
    <row r="355" spans="1:9" x14ac:dyDescent="0.35">
      <c r="A355" s="3" t="s">
        <v>627</v>
      </c>
      <c r="B355" s="3">
        <f t="shared" si="5"/>
        <v>354</v>
      </c>
      <c r="C355" s="3"/>
      <c r="D355" s="3" t="s">
        <v>627</v>
      </c>
      <c r="E355" s="3"/>
      <c r="F355" s="3"/>
      <c r="G355" s="3"/>
      <c r="H355" s="3" t="s">
        <v>570</v>
      </c>
      <c r="I355" s="3" t="s">
        <v>1194</v>
      </c>
    </row>
    <row r="356" spans="1:9" x14ac:dyDescent="0.35">
      <c r="A356" s="3" t="s">
        <v>628</v>
      </c>
      <c r="B356" s="3">
        <f t="shared" si="5"/>
        <v>355</v>
      </c>
      <c r="C356" s="3"/>
      <c r="D356" s="3" t="s">
        <v>628</v>
      </c>
      <c r="E356" s="3"/>
      <c r="F356" s="3"/>
      <c r="G356" s="3"/>
      <c r="H356" s="3" t="s">
        <v>572</v>
      </c>
      <c r="I356" s="3" t="s">
        <v>1195</v>
      </c>
    </row>
    <row r="357" spans="1:9" x14ac:dyDescent="0.35">
      <c r="A357" s="3" t="s">
        <v>629</v>
      </c>
      <c r="B357" s="3">
        <f t="shared" si="5"/>
        <v>356</v>
      </c>
      <c r="C357" s="3"/>
      <c r="D357" s="3" t="s">
        <v>629</v>
      </c>
      <c r="E357" s="3"/>
      <c r="F357" s="3"/>
      <c r="G357" s="3"/>
      <c r="H357" s="3" t="s">
        <v>574</v>
      </c>
      <c r="I357" s="3" t="s">
        <v>1129</v>
      </c>
    </row>
    <row r="358" spans="1:9" x14ac:dyDescent="0.35">
      <c r="A358" s="3" t="s">
        <v>630</v>
      </c>
      <c r="B358" s="3">
        <f t="shared" si="5"/>
        <v>357</v>
      </c>
      <c r="C358" s="3"/>
      <c r="D358" s="3" t="s">
        <v>630</v>
      </c>
      <c r="E358" s="3"/>
      <c r="F358" s="3"/>
      <c r="G358" s="3"/>
      <c r="H358" s="3" t="s">
        <v>576</v>
      </c>
      <c r="I358" s="3" t="s">
        <v>1196</v>
      </c>
    </row>
    <row r="359" spans="1:9" x14ac:dyDescent="0.35">
      <c r="A359" s="2" t="s">
        <v>631</v>
      </c>
      <c r="B359" s="3">
        <f t="shared" si="5"/>
        <v>358</v>
      </c>
      <c r="C359" s="2"/>
      <c r="D359" s="2" t="s">
        <v>631</v>
      </c>
      <c r="E359" s="2"/>
      <c r="F359" s="2"/>
      <c r="G359" s="2"/>
      <c r="H359" s="2" t="s">
        <v>578</v>
      </c>
      <c r="I359" s="5"/>
    </row>
    <row r="360" spans="1:9" x14ac:dyDescent="0.35">
      <c r="A360" s="3" t="s">
        <v>632</v>
      </c>
      <c r="B360" s="3">
        <f t="shared" si="5"/>
        <v>359</v>
      </c>
      <c r="C360" s="3"/>
      <c r="D360" s="3" t="s">
        <v>632</v>
      </c>
      <c r="E360" s="3"/>
      <c r="F360" s="3"/>
      <c r="G360" s="3"/>
      <c r="H360" s="3" t="s">
        <v>586</v>
      </c>
      <c r="I360" s="3" t="s">
        <v>1183</v>
      </c>
    </row>
    <row r="361" spans="1:9" x14ac:dyDescent="0.35">
      <c r="A361" s="3" t="s">
        <v>633</v>
      </c>
      <c r="B361" s="3">
        <f t="shared" si="5"/>
        <v>360</v>
      </c>
      <c r="C361" s="3"/>
      <c r="D361" s="3" t="s">
        <v>633</v>
      </c>
      <c r="E361" s="3"/>
      <c r="F361" s="3"/>
      <c r="G361" s="3"/>
      <c r="H361" s="3" t="s">
        <v>588</v>
      </c>
      <c r="I361" s="3" t="s">
        <v>1183</v>
      </c>
    </row>
    <row r="362" spans="1:9" x14ac:dyDescent="0.35">
      <c r="A362" s="3" t="s">
        <v>634</v>
      </c>
      <c r="B362" s="3">
        <f t="shared" si="5"/>
        <v>361</v>
      </c>
      <c r="C362" s="3"/>
      <c r="D362" s="3" t="s">
        <v>634</v>
      </c>
      <c r="E362" s="3"/>
      <c r="F362" s="3"/>
      <c r="G362" s="3"/>
      <c r="H362" s="3" t="s">
        <v>580</v>
      </c>
      <c r="I362" s="3" t="s">
        <v>1183</v>
      </c>
    </row>
    <row r="363" spans="1:9" x14ac:dyDescent="0.35">
      <c r="A363" s="3" t="s">
        <v>635</v>
      </c>
      <c r="B363" s="3">
        <f t="shared" si="5"/>
        <v>362</v>
      </c>
      <c r="C363" s="3"/>
      <c r="D363" s="3" t="s">
        <v>635</v>
      </c>
      <c r="E363" s="3"/>
      <c r="F363" s="3"/>
      <c r="G363" s="3"/>
      <c r="H363" s="3" t="s">
        <v>582</v>
      </c>
      <c r="I363" s="3" t="s">
        <v>1183</v>
      </c>
    </row>
    <row r="364" spans="1:9" x14ac:dyDescent="0.35">
      <c r="A364" s="3" t="s">
        <v>636</v>
      </c>
      <c r="B364" s="3">
        <f t="shared" si="5"/>
        <v>363</v>
      </c>
      <c r="C364" s="3"/>
      <c r="D364" s="3" t="s">
        <v>636</v>
      </c>
      <c r="E364" s="3"/>
      <c r="F364" s="3"/>
      <c r="G364" s="3"/>
      <c r="H364" s="3" t="s">
        <v>584</v>
      </c>
      <c r="I364" s="3" t="s">
        <v>1183</v>
      </c>
    </row>
    <row r="365" spans="1:9" x14ac:dyDescent="0.35">
      <c r="A365" s="3" t="s">
        <v>637</v>
      </c>
      <c r="B365" s="3">
        <f t="shared" si="5"/>
        <v>364</v>
      </c>
      <c r="C365" s="3"/>
      <c r="D365" s="3" t="s">
        <v>637</v>
      </c>
      <c r="E365" s="3"/>
      <c r="F365" s="3"/>
      <c r="G365" s="3"/>
      <c r="H365" s="3" t="s">
        <v>590</v>
      </c>
      <c r="I365" s="3" t="s">
        <v>1197</v>
      </c>
    </row>
    <row r="366" spans="1:9" x14ac:dyDescent="0.35">
      <c r="A366" s="2" t="s">
        <v>638</v>
      </c>
      <c r="B366" s="3">
        <f t="shared" si="5"/>
        <v>365</v>
      </c>
      <c r="C366" s="2"/>
      <c r="D366" s="2" t="s">
        <v>638</v>
      </c>
      <c r="E366" s="2"/>
      <c r="F366" s="2"/>
      <c r="G366" s="2"/>
      <c r="H366" s="2" t="s">
        <v>639</v>
      </c>
      <c r="I366" s="5"/>
    </row>
    <row r="367" spans="1:9" x14ac:dyDescent="0.35">
      <c r="A367" s="3" t="s">
        <v>640</v>
      </c>
      <c r="B367" s="3">
        <f t="shared" si="5"/>
        <v>366</v>
      </c>
      <c r="C367" s="3"/>
      <c r="D367" s="3" t="s">
        <v>640</v>
      </c>
      <c r="E367" s="3"/>
      <c r="F367" s="3"/>
      <c r="G367" s="3"/>
      <c r="H367" s="3" t="s">
        <v>641</v>
      </c>
      <c r="I367" s="3" t="s">
        <v>1183</v>
      </c>
    </row>
    <row r="368" spans="1:9" x14ac:dyDescent="0.35">
      <c r="A368" s="3" t="s">
        <v>642</v>
      </c>
      <c r="B368" s="3">
        <f t="shared" si="5"/>
        <v>367</v>
      </c>
      <c r="C368" s="3"/>
      <c r="D368" s="3" t="s">
        <v>642</v>
      </c>
      <c r="E368" s="3"/>
      <c r="F368" s="3"/>
      <c r="G368" s="3"/>
      <c r="H368" s="3" t="s">
        <v>643</v>
      </c>
      <c r="I368" s="3" t="s">
        <v>1183</v>
      </c>
    </row>
    <row r="369" spans="1:9" x14ac:dyDescent="0.35">
      <c r="A369" s="3" t="s">
        <v>644</v>
      </c>
      <c r="B369" s="3">
        <f t="shared" si="5"/>
        <v>368</v>
      </c>
      <c r="C369" s="3"/>
      <c r="D369" s="3" t="s">
        <v>644</v>
      </c>
      <c r="E369" s="3"/>
      <c r="F369" s="3"/>
      <c r="G369" s="3"/>
      <c r="H369" s="3" t="s">
        <v>645</v>
      </c>
      <c r="I369" s="3" t="s">
        <v>1183</v>
      </c>
    </row>
    <row r="370" spans="1:9" x14ac:dyDescent="0.35">
      <c r="A370" s="3" t="s">
        <v>646</v>
      </c>
      <c r="B370" s="3">
        <f t="shared" si="5"/>
        <v>369</v>
      </c>
      <c r="C370" s="3"/>
      <c r="D370" s="3" t="s">
        <v>646</v>
      </c>
      <c r="E370" s="3"/>
      <c r="F370" s="3"/>
      <c r="G370" s="3"/>
      <c r="H370" s="3" t="s">
        <v>647</v>
      </c>
      <c r="I370" s="3" t="s">
        <v>1183</v>
      </c>
    </row>
    <row r="371" spans="1:9" x14ac:dyDescent="0.35">
      <c r="A371" s="3" t="s">
        <v>648</v>
      </c>
      <c r="B371" s="3">
        <f t="shared" si="5"/>
        <v>370</v>
      </c>
      <c r="C371" s="3"/>
      <c r="D371" s="3" t="s">
        <v>648</v>
      </c>
      <c r="E371" s="3"/>
      <c r="F371" s="3"/>
      <c r="G371" s="3"/>
      <c r="H371" s="3" t="s">
        <v>649</v>
      </c>
      <c r="I371" s="3" t="s">
        <v>1198</v>
      </c>
    </row>
    <row r="372" spans="1:9" x14ac:dyDescent="0.35">
      <c r="A372" s="3" t="s">
        <v>650</v>
      </c>
      <c r="B372" s="3">
        <f t="shared" si="5"/>
        <v>371</v>
      </c>
      <c r="C372" s="3"/>
      <c r="D372" s="3" t="s">
        <v>650</v>
      </c>
      <c r="E372" s="3"/>
      <c r="F372" s="3"/>
      <c r="G372" s="3"/>
      <c r="H372" s="3" t="s">
        <v>651</v>
      </c>
      <c r="I372" s="3" t="s">
        <v>1198</v>
      </c>
    </row>
    <row r="373" spans="1:9" x14ac:dyDescent="0.35">
      <c r="A373" s="3" t="s">
        <v>652</v>
      </c>
      <c r="B373" s="3">
        <f t="shared" si="5"/>
        <v>372</v>
      </c>
      <c r="C373" s="3"/>
      <c r="D373" s="3" t="s">
        <v>652</v>
      </c>
      <c r="E373" s="3"/>
      <c r="F373" s="3"/>
      <c r="G373" s="3"/>
      <c r="H373" s="3" t="s">
        <v>653</v>
      </c>
      <c r="I373" s="3" t="s">
        <v>1198</v>
      </c>
    </row>
    <row r="374" spans="1:9" x14ac:dyDescent="0.35">
      <c r="A374" s="3" t="s">
        <v>654</v>
      </c>
      <c r="B374" s="3">
        <f t="shared" si="5"/>
        <v>373</v>
      </c>
      <c r="C374" s="3"/>
      <c r="D374" s="3" t="s">
        <v>654</v>
      </c>
      <c r="E374" s="3"/>
      <c r="F374" s="3"/>
      <c r="G374" s="3"/>
      <c r="H374" s="3" t="s">
        <v>655</v>
      </c>
      <c r="I374" s="3" t="s">
        <v>1198</v>
      </c>
    </row>
    <row r="375" spans="1:9" x14ac:dyDescent="0.35">
      <c r="A375" s="3" t="s">
        <v>656</v>
      </c>
      <c r="B375" s="3">
        <f t="shared" si="5"/>
        <v>374</v>
      </c>
      <c r="C375" s="3"/>
      <c r="D375" s="3" t="s">
        <v>656</v>
      </c>
      <c r="E375" s="3"/>
      <c r="F375" s="3"/>
      <c r="G375" s="3"/>
      <c r="H375" s="3" t="s">
        <v>657</v>
      </c>
      <c r="I375" s="3" t="s">
        <v>1198</v>
      </c>
    </row>
    <row r="376" spans="1:9" x14ac:dyDescent="0.35">
      <c r="A376" s="3" t="s">
        <v>658</v>
      </c>
      <c r="B376" s="3">
        <f t="shared" si="5"/>
        <v>375</v>
      </c>
      <c r="C376" s="3"/>
      <c r="D376" s="3" t="s">
        <v>658</v>
      </c>
      <c r="E376" s="3"/>
      <c r="F376" s="3"/>
      <c r="G376" s="3"/>
      <c r="H376" s="3" t="s">
        <v>659</v>
      </c>
      <c r="I376" s="3" t="s">
        <v>1198</v>
      </c>
    </row>
    <row r="377" spans="1:9" x14ac:dyDescent="0.35">
      <c r="A377" s="3" t="s">
        <v>660</v>
      </c>
      <c r="B377" s="3">
        <f t="shared" si="5"/>
        <v>376</v>
      </c>
      <c r="C377" s="3"/>
      <c r="D377" s="3" t="s">
        <v>660</v>
      </c>
      <c r="E377" s="3"/>
      <c r="F377" s="3"/>
      <c r="G377" s="3"/>
      <c r="H377" s="3" t="s">
        <v>661</v>
      </c>
      <c r="I377" s="3" t="s">
        <v>1199</v>
      </c>
    </row>
    <row r="378" spans="1:9" x14ac:dyDescent="0.35">
      <c r="A378" s="2" t="s">
        <v>662</v>
      </c>
      <c r="B378" s="3">
        <f t="shared" si="5"/>
        <v>377</v>
      </c>
      <c r="C378" s="2"/>
      <c r="D378" s="2" t="s">
        <v>662</v>
      </c>
      <c r="E378" s="2"/>
      <c r="F378" s="2"/>
      <c r="G378" s="2"/>
      <c r="H378" s="2" t="s">
        <v>663</v>
      </c>
      <c r="I378" s="5"/>
    </row>
    <row r="379" spans="1:9" x14ac:dyDescent="0.35">
      <c r="A379" s="2" t="s">
        <v>664</v>
      </c>
      <c r="B379" s="3">
        <f t="shared" si="5"/>
        <v>378</v>
      </c>
      <c r="C379" s="2"/>
      <c r="D379" s="2" t="s">
        <v>664</v>
      </c>
      <c r="E379" s="2"/>
      <c r="F379" s="2"/>
      <c r="G379" s="2"/>
      <c r="H379" s="2" t="s">
        <v>665</v>
      </c>
      <c r="I379" s="5"/>
    </row>
    <row r="380" spans="1:9" x14ac:dyDescent="0.35">
      <c r="A380" s="3" t="s">
        <v>666</v>
      </c>
      <c r="B380" s="3">
        <f t="shared" si="5"/>
        <v>379</v>
      </c>
      <c r="C380" s="3"/>
      <c r="D380" s="3" t="s">
        <v>666</v>
      </c>
      <c r="E380" s="3"/>
      <c r="F380" s="3"/>
      <c r="G380" s="3"/>
      <c r="H380" s="3" t="s">
        <v>667</v>
      </c>
      <c r="I380" s="3" t="s">
        <v>1200</v>
      </c>
    </row>
    <row r="381" spans="1:9" x14ac:dyDescent="0.35">
      <c r="A381" s="3" t="s">
        <v>668</v>
      </c>
      <c r="B381" s="3">
        <f t="shared" si="5"/>
        <v>380</v>
      </c>
      <c r="C381" s="3"/>
      <c r="D381" s="3" t="s">
        <v>668</v>
      </c>
      <c r="E381" s="3"/>
      <c r="F381" s="3"/>
      <c r="G381" s="3"/>
      <c r="H381" s="3" t="s">
        <v>669</v>
      </c>
      <c r="I381" s="3" t="s">
        <v>1200</v>
      </c>
    </row>
    <row r="382" spans="1:9" x14ac:dyDescent="0.35">
      <c r="A382" s="3" t="s">
        <v>670</v>
      </c>
      <c r="B382" s="3">
        <f t="shared" si="5"/>
        <v>381</v>
      </c>
      <c r="C382" s="3"/>
      <c r="D382" s="3" t="s">
        <v>670</v>
      </c>
      <c r="E382" s="3"/>
      <c r="F382" s="3"/>
      <c r="G382" s="3"/>
      <c r="H382" s="3" t="s">
        <v>671</v>
      </c>
      <c r="I382" s="3" t="s">
        <v>1200</v>
      </c>
    </row>
    <row r="383" spans="1:9" x14ac:dyDescent="0.35">
      <c r="A383" s="3" t="s">
        <v>672</v>
      </c>
      <c r="B383" s="3">
        <f t="shared" si="5"/>
        <v>382</v>
      </c>
      <c r="C383" s="3"/>
      <c r="D383" s="3" t="s">
        <v>672</v>
      </c>
      <c r="E383" s="3"/>
      <c r="F383" s="3"/>
      <c r="G383" s="3"/>
      <c r="H383" s="3" t="s">
        <v>673</v>
      </c>
      <c r="I383" s="3" t="s">
        <v>1200</v>
      </c>
    </row>
    <row r="384" spans="1:9" x14ac:dyDescent="0.35">
      <c r="A384" s="3" t="s">
        <v>674</v>
      </c>
      <c r="B384" s="3">
        <f t="shared" si="5"/>
        <v>383</v>
      </c>
      <c r="C384" s="3"/>
      <c r="D384" s="3" t="s">
        <v>674</v>
      </c>
      <c r="E384" s="3"/>
      <c r="F384" s="3"/>
      <c r="G384" s="3"/>
      <c r="H384" s="3" t="s">
        <v>675</v>
      </c>
      <c r="I384" s="3" t="s">
        <v>1200</v>
      </c>
    </row>
    <row r="385" spans="1:9" x14ac:dyDescent="0.35">
      <c r="A385" s="3" t="s">
        <v>676</v>
      </c>
      <c r="B385" s="3">
        <f t="shared" si="5"/>
        <v>384</v>
      </c>
      <c r="C385" s="3"/>
      <c r="D385" s="3" t="s">
        <v>676</v>
      </c>
      <c r="E385" s="3"/>
      <c r="F385" s="3"/>
      <c r="G385" s="3"/>
      <c r="H385" s="3" t="s">
        <v>677</v>
      </c>
      <c r="I385" s="3" t="s">
        <v>1200</v>
      </c>
    </row>
    <row r="386" spans="1:9" x14ac:dyDescent="0.35">
      <c r="A386" s="3" t="s">
        <v>678</v>
      </c>
      <c r="B386" s="3">
        <f t="shared" si="5"/>
        <v>385</v>
      </c>
      <c r="C386" s="3"/>
      <c r="D386" s="3" t="s">
        <v>678</v>
      </c>
      <c r="E386" s="3"/>
      <c r="F386" s="3"/>
      <c r="G386" s="3"/>
      <c r="H386" s="3" t="s">
        <v>679</v>
      </c>
      <c r="I386" s="3" t="s">
        <v>1200</v>
      </c>
    </row>
    <row r="387" spans="1:9" x14ac:dyDescent="0.35">
      <c r="A387" s="3" t="s">
        <v>680</v>
      </c>
      <c r="B387" s="3">
        <f t="shared" si="5"/>
        <v>386</v>
      </c>
      <c r="C387" s="3"/>
      <c r="D387" s="3" t="s">
        <v>680</v>
      </c>
      <c r="E387" s="3"/>
      <c r="F387" s="3"/>
      <c r="G387" s="3"/>
      <c r="H387" s="3" t="s">
        <v>681</v>
      </c>
      <c r="I387" s="3" t="s">
        <v>1200</v>
      </c>
    </row>
    <row r="388" spans="1:9" x14ac:dyDescent="0.35">
      <c r="A388" s="3" t="s">
        <v>682</v>
      </c>
      <c r="B388" s="3">
        <f t="shared" si="5"/>
        <v>387</v>
      </c>
      <c r="C388" s="3"/>
      <c r="D388" s="3" t="s">
        <v>682</v>
      </c>
      <c r="E388" s="3"/>
      <c r="F388" s="3"/>
      <c r="G388" s="3"/>
      <c r="H388" s="3" t="s">
        <v>683</v>
      </c>
      <c r="I388" s="3" t="s">
        <v>1200</v>
      </c>
    </row>
    <row r="389" spans="1:9" x14ac:dyDescent="0.35">
      <c r="A389" s="3" t="s">
        <v>684</v>
      </c>
      <c r="B389" s="3">
        <f t="shared" ref="B389:B452" si="6">B388+1</f>
        <v>388</v>
      </c>
      <c r="C389" s="3"/>
      <c r="D389" s="3" t="s">
        <v>684</v>
      </c>
      <c r="E389" s="3"/>
      <c r="F389" s="3"/>
      <c r="G389" s="3"/>
      <c r="H389" s="3" t="s">
        <v>685</v>
      </c>
      <c r="I389" s="3" t="s">
        <v>1200</v>
      </c>
    </row>
    <row r="390" spans="1:9" x14ac:dyDescent="0.35">
      <c r="A390" s="3" t="s">
        <v>686</v>
      </c>
      <c r="B390" s="3">
        <f t="shared" si="6"/>
        <v>389</v>
      </c>
      <c r="C390" s="3"/>
      <c r="D390" s="3" t="s">
        <v>686</v>
      </c>
      <c r="E390" s="3"/>
      <c r="F390" s="3"/>
      <c r="G390" s="3"/>
      <c r="H390" s="3" t="s">
        <v>687</v>
      </c>
      <c r="I390" s="3" t="s">
        <v>1200</v>
      </c>
    </row>
    <row r="391" spans="1:9" x14ac:dyDescent="0.35">
      <c r="A391" s="2" t="s">
        <v>688</v>
      </c>
      <c r="B391" s="3">
        <f t="shared" si="6"/>
        <v>390</v>
      </c>
      <c r="C391" s="2"/>
      <c r="D391" s="2" t="s">
        <v>688</v>
      </c>
      <c r="E391" s="2"/>
      <c r="F391" s="2"/>
      <c r="G391" s="2"/>
      <c r="H391" s="2" t="s">
        <v>689</v>
      </c>
      <c r="I391" s="5"/>
    </row>
    <row r="392" spans="1:9" x14ac:dyDescent="0.35">
      <c r="A392" s="3" t="s">
        <v>690</v>
      </c>
      <c r="B392" s="3">
        <f t="shared" si="6"/>
        <v>391</v>
      </c>
      <c r="C392" s="3"/>
      <c r="D392" s="3" t="s">
        <v>690</v>
      </c>
      <c r="E392" s="3"/>
      <c r="F392" s="3"/>
      <c r="G392" s="3"/>
      <c r="H392" s="3" t="s">
        <v>691</v>
      </c>
      <c r="I392" s="3" t="s">
        <v>1201</v>
      </c>
    </row>
    <row r="393" spans="1:9" x14ac:dyDescent="0.35">
      <c r="A393" s="3" t="s">
        <v>692</v>
      </c>
      <c r="B393" s="3">
        <f t="shared" si="6"/>
        <v>392</v>
      </c>
      <c r="C393" s="3"/>
      <c r="D393" s="3" t="s">
        <v>692</v>
      </c>
      <c r="E393" s="3"/>
      <c r="F393" s="3"/>
      <c r="G393" s="3"/>
      <c r="H393" s="3" t="s">
        <v>693</v>
      </c>
      <c r="I393" s="3" t="s">
        <v>1201</v>
      </c>
    </row>
    <row r="394" spans="1:9" x14ac:dyDescent="0.35">
      <c r="A394" s="3" t="s">
        <v>694</v>
      </c>
      <c r="B394" s="3">
        <f t="shared" si="6"/>
        <v>393</v>
      </c>
      <c r="C394" s="3"/>
      <c r="D394" s="3" t="s">
        <v>694</v>
      </c>
      <c r="E394" s="3"/>
      <c r="F394" s="3"/>
      <c r="G394" s="3"/>
      <c r="H394" s="3" t="s">
        <v>695</v>
      </c>
      <c r="I394" s="3" t="s">
        <v>1202</v>
      </c>
    </row>
    <row r="395" spans="1:9" x14ac:dyDescent="0.35">
      <c r="A395" s="3" t="s">
        <v>696</v>
      </c>
      <c r="B395" s="3">
        <f t="shared" si="6"/>
        <v>394</v>
      </c>
      <c r="C395" s="3"/>
      <c r="D395" s="3" t="s">
        <v>696</v>
      </c>
      <c r="E395" s="3"/>
      <c r="F395" s="3"/>
      <c r="G395" s="3"/>
      <c r="H395" s="3" t="s">
        <v>697</v>
      </c>
      <c r="I395" s="3" t="s">
        <v>1203</v>
      </c>
    </row>
    <row r="396" spans="1:9" x14ac:dyDescent="0.35">
      <c r="A396" s="2" t="s">
        <v>698</v>
      </c>
      <c r="B396" s="3">
        <f t="shared" si="6"/>
        <v>395</v>
      </c>
      <c r="C396" s="2"/>
      <c r="D396" s="2" t="s">
        <v>698</v>
      </c>
      <c r="E396" s="2"/>
      <c r="F396" s="2"/>
      <c r="G396" s="2"/>
      <c r="H396" s="2" t="s">
        <v>699</v>
      </c>
      <c r="I396" s="5"/>
    </row>
    <row r="397" spans="1:9" x14ac:dyDescent="0.35">
      <c r="A397" s="3" t="s">
        <v>700</v>
      </c>
      <c r="B397" s="3">
        <f t="shared" si="6"/>
        <v>396</v>
      </c>
      <c r="C397" s="3"/>
      <c r="D397" s="3" t="s">
        <v>700</v>
      </c>
      <c r="E397" s="3"/>
      <c r="F397" s="3"/>
      <c r="G397" s="3"/>
      <c r="H397" s="3" t="s">
        <v>586</v>
      </c>
      <c r="I397" s="3" t="s">
        <v>1183</v>
      </c>
    </row>
    <row r="398" spans="1:9" x14ac:dyDescent="0.35">
      <c r="A398" s="3" t="s">
        <v>701</v>
      </c>
      <c r="B398" s="3">
        <f t="shared" si="6"/>
        <v>397</v>
      </c>
      <c r="C398" s="3"/>
      <c r="D398" s="3" t="s">
        <v>701</v>
      </c>
      <c r="E398" s="3"/>
      <c r="F398" s="3"/>
      <c r="G398" s="3"/>
      <c r="H398" s="3" t="s">
        <v>588</v>
      </c>
      <c r="I398" s="3" t="s">
        <v>1183</v>
      </c>
    </row>
    <row r="399" spans="1:9" x14ac:dyDescent="0.35">
      <c r="A399" s="3" t="s">
        <v>702</v>
      </c>
      <c r="B399" s="3">
        <f t="shared" si="6"/>
        <v>398</v>
      </c>
      <c r="C399" s="3"/>
      <c r="D399" s="3" t="s">
        <v>702</v>
      </c>
      <c r="E399" s="3"/>
      <c r="F399" s="3"/>
      <c r="G399" s="3"/>
      <c r="H399" s="3" t="s">
        <v>580</v>
      </c>
      <c r="I399" s="3" t="s">
        <v>1179</v>
      </c>
    </row>
    <row r="400" spans="1:9" x14ac:dyDescent="0.35">
      <c r="A400" s="3" t="s">
        <v>703</v>
      </c>
      <c r="B400" s="3">
        <f t="shared" si="6"/>
        <v>399</v>
      </c>
      <c r="C400" s="3"/>
      <c r="D400" s="3" t="s">
        <v>703</v>
      </c>
      <c r="E400" s="3"/>
      <c r="F400" s="3"/>
      <c r="G400" s="3"/>
      <c r="H400" s="3" t="s">
        <v>582</v>
      </c>
      <c r="I400" s="3" t="s">
        <v>1183</v>
      </c>
    </row>
    <row r="401" spans="1:9" x14ac:dyDescent="0.35">
      <c r="A401" s="3" t="s">
        <v>704</v>
      </c>
      <c r="B401" s="3">
        <f t="shared" si="6"/>
        <v>400</v>
      </c>
      <c r="C401" s="3"/>
      <c r="D401" s="3" t="s">
        <v>704</v>
      </c>
      <c r="E401" s="3"/>
      <c r="F401" s="3"/>
      <c r="G401" s="3"/>
      <c r="H401" s="3" t="s">
        <v>584</v>
      </c>
      <c r="I401" s="3" t="s">
        <v>1183</v>
      </c>
    </row>
    <row r="402" spans="1:9" x14ac:dyDescent="0.35">
      <c r="A402" s="3" t="s">
        <v>705</v>
      </c>
      <c r="B402" s="3">
        <f t="shared" si="6"/>
        <v>401</v>
      </c>
      <c r="C402" s="3"/>
      <c r="D402" s="3" t="s">
        <v>705</v>
      </c>
      <c r="E402" s="3"/>
      <c r="F402" s="3"/>
      <c r="G402" s="3"/>
      <c r="H402" s="3" t="s">
        <v>590</v>
      </c>
      <c r="I402" s="3" t="s">
        <v>1204</v>
      </c>
    </row>
    <row r="403" spans="1:9" x14ac:dyDescent="0.35">
      <c r="A403" s="3" t="s">
        <v>706</v>
      </c>
      <c r="B403" s="3">
        <f t="shared" si="6"/>
        <v>402</v>
      </c>
      <c r="C403" s="3"/>
      <c r="D403" s="3" t="s">
        <v>706</v>
      </c>
      <c r="E403" s="3"/>
      <c r="F403" s="3"/>
      <c r="G403" s="3"/>
      <c r="H403" s="3" t="s">
        <v>594</v>
      </c>
      <c r="I403" s="3" t="s">
        <v>1205</v>
      </c>
    </row>
    <row r="404" spans="1:9" ht="20" x14ac:dyDescent="0.35">
      <c r="A404" s="3" t="s">
        <v>707</v>
      </c>
      <c r="B404" s="3">
        <f t="shared" si="6"/>
        <v>403</v>
      </c>
      <c r="C404" s="3"/>
      <c r="D404" s="3" t="s">
        <v>707</v>
      </c>
      <c r="E404" s="3"/>
      <c r="F404" s="3"/>
      <c r="G404" s="3"/>
      <c r="H404" s="3" t="s">
        <v>708</v>
      </c>
      <c r="I404" s="3" t="s">
        <v>1206</v>
      </c>
    </row>
    <row r="405" spans="1:9" x14ac:dyDescent="0.35">
      <c r="A405" s="2" t="s">
        <v>709</v>
      </c>
      <c r="B405" s="3">
        <f t="shared" si="6"/>
        <v>404</v>
      </c>
      <c r="C405" s="2"/>
      <c r="D405" s="2" t="s">
        <v>709</v>
      </c>
      <c r="E405" s="2"/>
      <c r="F405" s="2"/>
      <c r="G405" s="2"/>
      <c r="H405" s="2" t="s">
        <v>710</v>
      </c>
      <c r="I405" s="5"/>
    </row>
    <row r="406" spans="1:9" x14ac:dyDescent="0.35">
      <c r="A406" s="3" t="s">
        <v>711</v>
      </c>
      <c r="B406" s="3">
        <f t="shared" si="6"/>
        <v>405</v>
      </c>
      <c r="C406" s="3"/>
      <c r="D406" s="3" t="s">
        <v>711</v>
      </c>
      <c r="E406" s="3"/>
      <c r="F406" s="3"/>
      <c r="G406" s="3"/>
      <c r="H406" s="3" t="s">
        <v>712</v>
      </c>
      <c r="I406" s="5"/>
    </row>
    <row r="407" spans="1:9" x14ac:dyDescent="0.35">
      <c r="A407" s="3" t="s">
        <v>713</v>
      </c>
      <c r="B407" s="3">
        <f t="shared" si="6"/>
        <v>406</v>
      </c>
      <c r="C407" s="3"/>
      <c r="D407" s="3" t="s">
        <v>713</v>
      </c>
      <c r="E407" s="3"/>
      <c r="F407" s="3"/>
      <c r="G407" s="3"/>
      <c r="H407" s="3" t="s">
        <v>714</v>
      </c>
      <c r="I407" s="5"/>
    </row>
    <row r="408" spans="1:9" x14ac:dyDescent="0.35">
      <c r="A408" s="3" t="s">
        <v>715</v>
      </c>
      <c r="B408" s="3">
        <f t="shared" si="6"/>
        <v>407</v>
      </c>
      <c r="C408" s="3"/>
      <c r="D408" s="3" t="s">
        <v>715</v>
      </c>
      <c r="E408" s="3"/>
      <c r="F408" s="3"/>
      <c r="G408" s="3"/>
      <c r="H408" s="3" t="s">
        <v>657</v>
      </c>
      <c r="I408" s="5"/>
    </row>
    <row r="409" spans="1:9" x14ac:dyDescent="0.35">
      <c r="A409" s="3" t="s">
        <v>716</v>
      </c>
      <c r="B409" s="3">
        <f t="shared" si="6"/>
        <v>408</v>
      </c>
      <c r="C409" s="3"/>
      <c r="D409" s="3" t="s">
        <v>716</v>
      </c>
      <c r="E409" s="3"/>
      <c r="F409" s="3"/>
      <c r="G409" s="3"/>
      <c r="H409" s="3" t="s">
        <v>717</v>
      </c>
      <c r="I409" s="5"/>
    </row>
    <row r="410" spans="1:9" x14ac:dyDescent="0.35">
      <c r="A410" s="3" t="s">
        <v>718</v>
      </c>
      <c r="B410" s="3">
        <f t="shared" si="6"/>
        <v>409</v>
      </c>
      <c r="C410" s="3"/>
      <c r="D410" s="3" t="s">
        <v>718</v>
      </c>
      <c r="E410" s="3"/>
      <c r="F410" s="3"/>
      <c r="G410" s="3"/>
      <c r="H410" s="3" t="s">
        <v>719</v>
      </c>
      <c r="I410" s="5"/>
    </row>
    <row r="411" spans="1:9" x14ac:dyDescent="0.35">
      <c r="A411" s="3" t="s">
        <v>720</v>
      </c>
      <c r="B411" s="3">
        <f t="shared" si="6"/>
        <v>410</v>
      </c>
      <c r="C411" s="3"/>
      <c r="D411" s="3" t="s">
        <v>720</v>
      </c>
      <c r="E411" s="3"/>
      <c r="F411" s="3"/>
      <c r="G411" s="3"/>
      <c r="H411" s="3" t="s">
        <v>651</v>
      </c>
      <c r="I411" s="5"/>
    </row>
    <row r="412" spans="1:9" x14ac:dyDescent="0.35">
      <c r="A412" s="3" t="s">
        <v>721</v>
      </c>
      <c r="B412" s="3">
        <f t="shared" si="6"/>
        <v>411</v>
      </c>
      <c r="C412" s="3"/>
      <c r="D412" s="3" t="s">
        <v>721</v>
      </c>
      <c r="E412" s="3"/>
      <c r="F412" s="3"/>
      <c r="G412" s="3"/>
      <c r="H412" s="3" t="s">
        <v>722</v>
      </c>
      <c r="I412" s="5"/>
    </row>
    <row r="413" spans="1:9" x14ac:dyDescent="0.35">
      <c r="A413" s="3" t="s">
        <v>723</v>
      </c>
      <c r="B413" s="3">
        <f t="shared" si="6"/>
        <v>412</v>
      </c>
      <c r="C413" s="3"/>
      <c r="D413" s="3" t="s">
        <v>723</v>
      </c>
      <c r="E413" s="3"/>
      <c r="F413" s="3"/>
      <c r="G413" s="3"/>
      <c r="H413" s="3" t="s">
        <v>724</v>
      </c>
      <c r="I413" s="5"/>
    </row>
    <row r="414" spans="1:9" x14ac:dyDescent="0.35">
      <c r="A414" s="3" t="s">
        <v>725</v>
      </c>
      <c r="B414" s="3">
        <f t="shared" si="6"/>
        <v>413</v>
      </c>
      <c r="C414" s="3"/>
      <c r="D414" s="3" t="s">
        <v>725</v>
      </c>
      <c r="E414" s="3"/>
      <c r="F414" s="3"/>
      <c r="G414" s="3"/>
      <c r="H414" s="3" t="s">
        <v>726</v>
      </c>
      <c r="I414" s="5"/>
    </row>
    <row r="415" spans="1:9" x14ac:dyDescent="0.35">
      <c r="A415" s="3" t="s">
        <v>727</v>
      </c>
      <c r="B415" s="3">
        <f t="shared" si="6"/>
        <v>414</v>
      </c>
      <c r="C415" s="3"/>
      <c r="D415" s="3" t="s">
        <v>727</v>
      </c>
      <c r="E415" s="3"/>
      <c r="F415" s="3"/>
      <c r="G415" s="3"/>
      <c r="H415" s="3" t="s">
        <v>728</v>
      </c>
      <c r="I415" s="5"/>
    </row>
    <row r="416" spans="1:9" x14ac:dyDescent="0.35">
      <c r="A416" s="3" t="s">
        <v>729</v>
      </c>
      <c r="B416" s="3">
        <f t="shared" si="6"/>
        <v>415</v>
      </c>
      <c r="C416" s="3"/>
      <c r="D416" s="3" t="s">
        <v>729</v>
      </c>
      <c r="E416" s="3"/>
      <c r="F416" s="3"/>
      <c r="G416" s="3"/>
      <c r="H416" s="3" t="s">
        <v>730</v>
      </c>
      <c r="I416" s="5"/>
    </row>
    <row r="417" spans="1:9" x14ac:dyDescent="0.35">
      <c r="A417" s="3" t="s">
        <v>731</v>
      </c>
      <c r="B417" s="3">
        <f t="shared" si="6"/>
        <v>416</v>
      </c>
      <c r="C417" s="3"/>
      <c r="D417" s="3" t="s">
        <v>731</v>
      </c>
      <c r="E417" s="3"/>
      <c r="F417" s="3"/>
      <c r="G417" s="3"/>
      <c r="H417" s="3" t="s">
        <v>732</v>
      </c>
      <c r="I417" s="5"/>
    </row>
    <row r="418" spans="1:9" x14ac:dyDescent="0.35">
      <c r="A418" s="3" t="s">
        <v>733</v>
      </c>
      <c r="B418" s="3">
        <f t="shared" si="6"/>
        <v>417</v>
      </c>
      <c r="C418" s="3"/>
      <c r="D418" s="3" t="s">
        <v>733</v>
      </c>
      <c r="E418" s="3"/>
      <c r="F418" s="3"/>
      <c r="G418" s="3"/>
      <c r="H418" s="3" t="s">
        <v>734</v>
      </c>
      <c r="I418" s="5"/>
    </row>
    <row r="419" spans="1:9" x14ac:dyDescent="0.35">
      <c r="A419" s="3" t="s">
        <v>735</v>
      </c>
      <c r="B419" s="3">
        <f t="shared" si="6"/>
        <v>418</v>
      </c>
      <c r="C419" s="3"/>
      <c r="D419" s="3" t="s">
        <v>735</v>
      </c>
      <c r="E419" s="3"/>
      <c r="F419" s="3"/>
      <c r="G419" s="3"/>
      <c r="H419" s="4" t="s">
        <v>736</v>
      </c>
      <c r="I419" s="5"/>
    </row>
    <row r="420" spans="1:9" x14ac:dyDescent="0.35">
      <c r="A420" s="3" t="s">
        <v>737</v>
      </c>
      <c r="B420" s="3">
        <f t="shared" si="6"/>
        <v>419</v>
      </c>
      <c r="C420" s="3"/>
      <c r="D420" s="3" t="s">
        <v>737</v>
      </c>
      <c r="E420" s="3"/>
      <c r="F420" s="3"/>
      <c r="G420" s="3"/>
      <c r="H420" s="3" t="s">
        <v>738</v>
      </c>
      <c r="I420" s="5"/>
    </row>
    <row r="421" spans="1:9" x14ac:dyDescent="0.35">
      <c r="A421" s="3" t="s">
        <v>739</v>
      </c>
      <c r="B421" s="3">
        <f t="shared" si="6"/>
        <v>420</v>
      </c>
      <c r="C421" s="3"/>
      <c r="D421" s="3" t="s">
        <v>739</v>
      </c>
      <c r="E421" s="3"/>
      <c r="F421" s="3"/>
      <c r="G421" s="3"/>
      <c r="H421" s="3" t="s">
        <v>740</v>
      </c>
      <c r="I421" s="5"/>
    </row>
    <row r="422" spans="1:9" x14ac:dyDescent="0.35">
      <c r="A422" s="2" t="s">
        <v>741</v>
      </c>
      <c r="B422" s="3">
        <f t="shared" si="6"/>
        <v>421</v>
      </c>
      <c r="C422" s="2"/>
      <c r="D422" s="2" t="s">
        <v>741</v>
      </c>
      <c r="E422" s="2"/>
      <c r="F422" s="2"/>
      <c r="G422" s="2"/>
      <c r="H422" s="2" t="s">
        <v>742</v>
      </c>
      <c r="I422" s="5"/>
    </row>
    <row r="423" spans="1:9" x14ac:dyDescent="0.35">
      <c r="A423" s="3" t="s">
        <v>743</v>
      </c>
      <c r="B423" s="3">
        <f t="shared" si="6"/>
        <v>422</v>
      </c>
      <c r="C423" s="3"/>
      <c r="D423" s="3" t="s">
        <v>743</v>
      </c>
      <c r="E423" s="3"/>
      <c r="F423" s="3"/>
      <c r="G423" s="3"/>
      <c r="H423" s="3" t="s">
        <v>744</v>
      </c>
      <c r="I423" s="3" t="s">
        <v>1148</v>
      </c>
    </row>
    <row r="424" spans="1:9" x14ac:dyDescent="0.35">
      <c r="A424" s="2" t="s">
        <v>745</v>
      </c>
      <c r="B424" s="3">
        <f t="shared" si="6"/>
        <v>423</v>
      </c>
      <c r="C424" s="2"/>
      <c r="D424" s="2" t="s">
        <v>745</v>
      </c>
      <c r="E424" s="2"/>
      <c r="F424" s="2"/>
      <c r="G424" s="2"/>
      <c r="H424" s="2" t="s">
        <v>746</v>
      </c>
      <c r="I424" s="5"/>
    </row>
    <row r="425" spans="1:9" x14ac:dyDescent="0.35">
      <c r="A425" s="3" t="s">
        <v>747</v>
      </c>
      <c r="B425" s="3">
        <f t="shared" si="6"/>
        <v>424</v>
      </c>
      <c r="C425" s="3"/>
      <c r="D425" s="3" t="s">
        <v>747</v>
      </c>
      <c r="E425" s="3"/>
      <c r="F425" s="3"/>
      <c r="G425" s="3"/>
      <c r="H425" s="3" t="s">
        <v>748</v>
      </c>
      <c r="I425" s="3" t="s">
        <v>1145</v>
      </c>
    </row>
    <row r="426" spans="1:9" x14ac:dyDescent="0.35">
      <c r="A426" s="3" t="s">
        <v>749</v>
      </c>
      <c r="B426" s="3">
        <f t="shared" si="6"/>
        <v>425</v>
      </c>
      <c r="C426" s="3"/>
      <c r="D426" s="3" t="s">
        <v>749</v>
      </c>
      <c r="E426" s="3"/>
      <c r="F426" s="3"/>
      <c r="G426" s="3"/>
      <c r="H426" s="3" t="s">
        <v>106</v>
      </c>
      <c r="I426" s="3" t="s">
        <v>1146</v>
      </c>
    </row>
    <row r="427" spans="1:9" x14ac:dyDescent="0.35">
      <c r="A427" s="3" t="s">
        <v>750</v>
      </c>
      <c r="B427" s="3">
        <f t="shared" si="6"/>
        <v>426</v>
      </c>
      <c r="C427" s="3"/>
      <c r="D427" s="3" t="s">
        <v>750</v>
      </c>
      <c r="E427" s="3"/>
      <c r="F427" s="3"/>
      <c r="G427" s="3"/>
      <c r="H427" s="3" t="s">
        <v>108</v>
      </c>
      <c r="I427" s="3" t="s">
        <v>1146</v>
      </c>
    </row>
    <row r="428" spans="1:9" x14ac:dyDescent="0.35">
      <c r="A428" s="3" t="s">
        <v>751</v>
      </c>
      <c r="B428" s="3">
        <f t="shared" si="6"/>
        <v>427</v>
      </c>
      <c r="C428" s="3"/>
      <c r="D428" s="3" t="s">
        <v>751</v>
      </c>
      <c r="E428" s="3"/>
      <c r="F428" s="3"/>
      <c r="G428" s="3"/>
      <c r="H428" s="3" t="s">
        <v>110</v>
      </c>
      <c r="I428" s="3" t="s">
        <v>1147</v>
      </c>
    </row>
    <row r="429" spans="1:9" x14ac:dyDescent="0.35">
      <c r="A429" s="3" t="s">
        <v>752</v>
      </c>
      <c r="B429" s="3">
        <f t="shared" si="6"/>
        <v>428</v>
      </c>
      <c r="C429" s="3"/>
      <c r="D429" s="3" t="s">
        <v>752</v>
      </c>
      <c r="E429" s="3"/>
      <c r="F429" s="3"/>
      <c r="G429" s="3"/>
      <c r="H429" s="3" t="s">
        <v>744</v>
      </c>
      <c r="I429" s="3" t="s">
        <v>1148</v>
      </c>
    </row>
    <row r="430" spans="1:9" x14ac:dyDescent="0.35">
      <c r="A430" s="3" t="s">
        <v>753</v>
      </c>
      <c r="B430" s="3">
        <f t="shared" si="6"/>
        <v>429</v>
      </c>
      <c r="C430" s="3"/>
      <c r="D430" s="3" t="s">
        <v>753</v>
      </c>
      <c r="E430" s="3"/>
      <c r="F430" s="3"/>
      <c r="G430" s="3"/>
      <c r="H430" s="3" t="s">
        <v>114</v>
      </c>
      <c r="I430" s="3" t="s">
        <v>1149</v>
      </c>
    </row>
    <row r="431" spans="1:9" x14ac:dyDescent="0.35">
      <c r="A431" s="3" t="s">
        <v>754</v>
      </c>
      <c r="B431" s="3">
        <f t="shared" si="6"/>
        <v>430</v>
      </c>
      <c r="C431" s="3"/>
      <c r="D431" s="3" t="s">
        <v>754</v>
      </c>
      <c r="E431" s="3"/>
      <c r="F431" s="3"/>
      <c r="G431" s="3"/>
      <c r="H431" s="3" t="s">
        <v>116</v>
      </c>
      <c r="I431" s="3" t="s">
        <v>1149</v>
      </c>
    </row>
    <row r="432" spans="1:9" x14ac:dyDescent="0.35">
      <c r="A432" s="3" t="s">
        <v>755</v>
      </c>
      <c r="B432" s="3">
        <f t="shared" si="6"/>
        <v>431</v>
      </c>
      <c r="C432" s="3"/>
      <c r="D432" s="3" t="s">
        <v>755</v>
      </c>
      <c r="E432" s="3"/>
      <c r="F432" s="3"/>
      <c r="G432" s="3"/>
      <c r="H432" s="3" t="s">
        <v>756</v>
      </c>
      <c r="I432" s="3" t="s">
        <v>1150</v>
      </c>
    </row>
    <row r="433" spans="1:9" ht="20" x14ac:dyDescent="0.35">
      <c r="A433" s="3" t="s">
        <v>757</v>
      </c>
      <c r="B433" s="3">
        <f t="shared" si="6"/>
        <v>432</v>
      </c>
      <c r="C433" s="3"/>
      <c r="D433" s="3" t="s">
        <v>757</v>
      </c>
      <c r="E433" s="3"/>
      <c r="F433" s="3"/>
      <c r="G433" s="3"/>
      <c r="H433" s="3" t="s">
        <v>758</v>
      </c>
      <c r="I433" s="3" t="s">
        <v>1151</v>
      </c>
    </row>
    <row r="434" spans="1:9" x14ac:dyDescent="0.35">
      <c r="A434" s="3" t="s">
        <v>759</v>
      </c>
      <c r="B434" s="3">
        <f t="shared" si="6"/>
        <v>433</v>
      </c>
      <c r="C434" s="3"/>
      <c r="D434" s="3" t="s">
        <v>759</v>
      </c>
      <c r="E434" s="3"/>
      <c r="F434" s="3"/>
      <c r="G434" s="3"/>
      <c r="H434" s="3" t="s">
        <v>122</v>
      </c>
      <c r="I434" s="3" t="s">
        <v>1152</v>
      </c>
    </row>
    <row r="435" spans="1:9" x14ac:dyDescent="0.35">
      <c r="A435" s="3" t="s">
        <v>760</v>
      </c>
      <c r="B435" s="3">
        <f t="shared" si="6"/>
        <v>434</v>
      </c>
      <c r="C435" s="3"/>
      <c r="D435" s="3" t="s">
        <v>760</v>
      </c>
      <c r="E435" s="3"/>
      <c r="F435" s="3"/>
      <c r="G435" s="3"/>
      <c r="H435" s="3" t="s">
        <v>124</v>
      </c>
      <c r="I435" s="3" t="s">
        <v>1153</v>
      </c>
    </row>
    <row r="436" spans="1:9" x14ac:dyDescent="0.35">
      <c r="A436" s="2" t="s">
        <v>761</v>
      </c>
      <c r="B436" s="3">
        <f t="shared" si="6"/>
        <v>435</v>
      </c>
      <c r="C436" s="2"/>
      <c r="D436" s="2" t="s">
        <v>761</v>
      </c>
      <c r="E436" s="2"/>
      <c r="F436" s="2"/>
      <c r="G436" s="2"/>
      <c r="H436" s="2" t="s">
        <v>762</v>
      </c>
      <c r="I436" s="2" t="s">
        <v>1207</v>
      </c>
    </row>
    <row r="437" spans="1:9" x14ac:dyDescent="0.35">
      <c r="A437" s="3" t="s">
        <v>763</v>
      </c>
      <c r="B437" s="3">
        <f t="shared" si="6"/>
        <v>436</v>
      </c>
      <c r="C437" s="3"/>
      <c r="D437" s="3" t="s">
        <v>763</v>
      </c>
      <c r="E437" s="3"/>
      <c r="F437" s="3"/>
      <c r="G437" s="3"/>
      <c r="H437" s="3" t="s">
        <v>764</v>
      </c>
      <c r="I437" s="5"/>
    </row>
    <row r="438" spans="1:9" x14ac:dyDescent="0.35">
      <c r="A438" s="3" t="s">
        <v>765</v>
      </c>
      <c r="B438" s="3">
        <f t="shared" si="6"/>
        <v>437</v>
      </c>
      <c r="C438" s="3"/>
      <c r="D438" s="3" t="s">
        <v>765</v>
      </c>
      <c r="E438" s="3"/>
      <c r="F438" s="3"/>
      <c r="G438" s="3"/>
      <c r="H438" s="3" t="s">
        <v>766</v>
      </c>
      <c r="I438" s="5"/>
    </row>
    <row r="439" spans="1:9" x14ac:dyDescent="0.35">
      <c r="A439" s="3" t="s">
        <v>767</v>
      </c>
      <c r="B439" s="3">
        <f t="shared" si="6"/>
        <v>438</v>
      </c>
      <c r="C439" s="3"/>
      <c r="D439" s="3" t="s">
        <v>767</v>
      </c>
      <c r="E439" s="3"/>
      <c r="F439" s="3"/>
      <c r="G439" s="3"/>
      <c r="H439" s="3" t="s">
        <v>768</v>
      </c>
      <c r="I439" s="5"/>
    </row>
    <row r="440" spans="1:9" x14ac:dyDescent="0.35">
      <c r="A440" s="3" t="s">
        <v>769</v>
      </c>
      <c r="B440" s="3">
        <f t="shared" si="6"/>
        <v>439</v>
      </c>
      <c r="C440" s="3"/>
      <c r="D440" s="3" t="s">
        <v>769</v>
      </c>
      <c r="E440" s="3"/>
      <c r="F440" s="3"/>
      <c r="G440" s="3"/>
      <c r="H440" s="3" t="s">
        <v>770</v>
      </c>
      <c r="I440" s="5"/>
    </row>
    <row r="441" spans="1:9" x14ac:dyDescent="0.35">
      <c r="A441" s="4">
        <v>1.9</v>
      </c>
      <c r="B441" s="3">
        <f t="shared" si="6"/>
        <v>440</v>
      </c>
      <c r="C441" s="4"/>
      <c r="D441" s="4">
        <v>1.9</v>
      </c>
      <c r="E441" s="4"/>
      <c r="F441" s="4"/>
      <c r="G441" s="4"/>
      <c r="H441" s="4" t="s">
        <v>771</v>
      </c>
      <c r="I441" s="5"/>
    </row>
    <row r="442" spans="1:9" x14ac:dyDescent="0.35">
      <c r="A442" s="2">
        <v>1.1000000000000001</v>
      </c>
      <c r="B442" s="3">
        <f t="shared" si="6"/>
        <v>441</v>
      </c>
      <c r="C442" s="2"/>
      <c r="D442" s="2">
        <v>1.1000000000000001</v>
      </c>
      <c r="E442" s="2"/>
      <c r="F442" s="2"/>
      <c r="G442" s="2"/>
      <c r="H442" s="2" t="s">
        <v>772</v>
      </c>
      <c r="I442" s="5"/>
    </row>
    <row r="443" spans="1:9" x14ac:dyDescent="0.35">
      <c r="A443" s="2" t="s">
        <v>773</v>
      </c>
      <c r="B443" s="3">
        <f t="shared" si="6"/>
        <v>442</v>
      </c>
      <c r="C443" s="2"/>
      <c r="D443" s="2" t="s">
        <v>773</v>
      </c>
      <c r="E443" s="2"/>
      <c r="F443" s="2"/>
      <c r="G443" s="2"/>
      <c r="H443" s="2" t="s">
        <v>774</v>
      </c>
      <c r="I443" s="5"/>
    </row>
    <row r="444" spans="1:9" x14ac:dyDescent="0.35">
      <c r="A444" s="2" t="s">
        <v>775</v>
      </c>
      <c r="B444" s="3">
        <f t="shared" si="6"/>
        <v>443</v>
      </c>
      <c r="C444" s="2"/>
      <c r="D444" s="2" t="s">
        <v>775</v>
      </c>
      <c r="E444" s="2"/>
      <c r="F444" s="2"/>
      <c r="G444" s="2"/>
      <c r="H444" s="2" t="s">
        <v>776</v>
      </c>
      <c r="I444" s="5"/>
    </row>
    <row r="445" spans="1:9" x14ac:dyDescent="0.35">
      <c r="A445" s="3" t="s">
        <v>777</v>
      </c>
      <c r="B445" s="3">
        <f t="shared" si="6"/>
        <v>444</v>
      </c>
      <c r="C445" s="3"/>
      <c r="D445" s="3" t="s">
        <v>777</v>
      </c>
      <c r="E445" s="3"/>
      <c r="F445" s="3"/>
      <c r="G445" s="3"/>
      <c r="H445" s="3" t="s">
        <v>778</v>
      </c>
      <c r="I445" s="3" t="s">
        <v>1208</v>
      </c>
    </row>
    <row r="446" spans="1:9" x14ac:dyDescent="0.35">
      <c r="A446" s="3" t="s">
        <v>779</v>
      </c>
      <c r="B446" s="3">
        <f t="shared" si="6"/>
        <v>445</v>
      </c>
      <c r="C446" s="3"/>
      <c r="D446" s="3" t="s">
        <v>779</v>
      </c>
      <c r="E446" s="3"/>
      <c r="F446" s="3"/>
      <c r="G446" s="3"/>
      <c r="H446" s="3" t="s">
        <v>780</v>
      </c>
      <c r="I446" s="3" t="s">
        <v>1209</v>
      </c>
    </row>
    <row r="447" spans="1:9" x14ac:dyDescent="0.35">
      <c r="A447" s="3" t="s">
        <v>781</v>
      </c>
      <c r="B447" s="3">
        <f t="shared" si="6"/>
        <v>446</v>
      </c>
      <c r="C447" s="3"/>
      <c r="D447" s="3" t="s">
        <v>781</v>
      </c>
      <c r="E447" s="3"/>
      <c r="F447" s="3"/>
      <c r="G447" s="3"/>
      <c r="H447" s="3" t="s">
        <v>782</v>
      </c>
      <c r="I447" s="3" t="s">
        <v>1210</v>
      </c>
    </row>
    <row r="448" spans="1:9" x14ac:dyDescent="0.35">
      <c r="A448" s="3" t="s">
        <v>783</v>
      </c>
      <c r="B448" s="3">
        <f t="shared" si="6"/>
        <v>447</v>
      </c>
      <c r="C448" s="3"/>
      <c r="D448" s="3" t="s">
        <v>783</v>
      </c>
      <c r="E448" s="3"/>
      <c r="F448" s="3"/>
      <c r="G448" s="3"/>
      <c r="H448" s="3" t="s">
        <v>784</v>
      </c>
      <c r="I448" s="3" t="s">
        <v>1208</v>
      </c>
    </row>
    <row r="449" spans="1:9" x14ac:dyDescent="0.35">
      <c r="A449" s="3" t="s">
        <v>785</v>
      </c>
      <c r="B449" s="3">
        <f t="shared" si="6"/>
        <v>448</v>
      </c>
      <c r="C449" s="3"/>
      <c r="D449" s="3" t="s">
        <v>785</v>
      </c>
      <c r="E449" s="3"/>
      <c r="F449" s="3"/>
      <c r="G449" s="3"/>
      <c r="H449" s="3" t="s">
        <v>786</v>
      </c>
      <c r="I449" s="3" t="s">
        <v>1211</v>
      </c>
    </row>
    <row r="450" spans="1:9" x14ac:dyDescent="0.35">
      <c r="A450" s="3" t="s">
        <v>787</v>
      </c>
      <c r="B450" s="3">
        <f t="shared" si="6"/>
        <v>449</v>
      </c>
      <c r="C450" s="3"/>
      <c r="D450" s="3" t="s">
        <v>787</v>
      </c>
      <c r="E450" s="3"/>
      <c r="F450" s="3"/>
      <c r="G450" s="3"/>
      <c r="H450" s="3" t="s">
        <v>788</v>
      </c>
      <c r="I450" s="3" t="s">
        <v>1212</v>
      </c>
    </row>
    <row r="451" spans="1:9" x14ac:dyDescent="0.35">
      <c r="A451" s="3" t="s">
        <v>789</v>
      </c>
      <c r="B451" s="3">
        <f t="shared" si="6"/>
        <v>450</v>
      </c>
      <c r="C451" s="3"/>
      <c r="D451" s="3" t="s">
        <v>789</v>
      </c>
      <c r="E451" s="3"/>
      <c r="F451" s="3"/>
      <c r="G451" s="3"/>
      <c r="H451" s="3" t="s">
        <v>790</v>
      </c>
      <c r="I451" s="5"/>
    </row>
    <row r="452" spans="1:9" x14ac:dyDescent="0.35">
      <c r="A452" s="3" t="s">
        <v>791</v>
      </c>
      <c r="B452" s="3">
        <f t="shared" si="6"/>
        <v>451</v>
      </c>
      <c r="C452" s="3"/>
      <c r="D452" s="3" t="s">
        <v>791</v>
      </c>
      <c r="E452" s="3"/>
      <c r="F452" s="3"/>
      <c r="G452" s="3"/>
      <c r="H452" s="4" t="s">
        <v>792</v>
      </c>
      <c r="I452" s="5"/>
    </row>
    <row r="453" spans="1:9" x14ac:dyDescent="0.35">
      <c r="A453" s="3" t="s">
        <v>793</v>
      </c>
      <c r="B453" s="3">
        <f t="shared" ref="B453:B516" si="7">B452+1</f>
        <v>452</v>
      </c>
      <c r="C453" s="3"/>
      <c r="D453" s="3" t="s">
        <v>793</v>
      </c>
      <c r="E453" s="3"/>
      <c r="F453" s="3"/>
      <c r="G453" s="3"/>
      <c r="H453" s="3" t="s">
        <v>794</v>
      </c>
      <c r="I453" s="3" t="s">
        <v>1171</v>
      </c>
    </row>
    <row r="454" spans="1:9" x14ac:dyDescent="0.35">
      <c r="A454" s="2" t="s">
        <v>795</v>
      </c>
      <c r="B454" s="3">
        <f t="shared" si="7"/>
        <v>453</v>
      </c>
      <c r="C454" s="2"/>
      <c r="D454" s="2" t="s">
        <v>795</v>
      </c>
      <c r="E454" s="2"/>
      <c r="F454" s="2"/>
      <c r="G454" s="2"/>
      <c r="H454" s="2" t="s">
        <v>796</v>
      </c>
      <c r="I454" s="5"/>
    </row>
    <row r="455" spans="1:9" x14ac:dyDescent="0.35">
      <c r="A455" s="3" t="s">
        <v>797</v>
      </c>
      <c r="B455" s="3">
        <f t="shared" si="7"/>
        <v>454</v>
      </c>
      <c r="C455" s="3"/>
      <c r="D455" s="3" t="s">
        <v>797</v>
      </c>
      <c r="E455" s="3"/>
      <c r="F455" s="3"/>
      <c r="G455" s="3"/>
      <c r="H455" s="3" t="s">
        <v>798</v>
      </c>
      <c r="I455" s="3" t="s">
        <v>1213</v>
      </c>
    </row>
    <row r="456" spans="1:9" x14ac:dyDescent="0.35">
      <c r="A456" s="3" t="s">
        <v>799</v>
      </c>
      <c r="B456" s="3">
        <f t="shared" si="7"/>
        <v>455</v>
      </c>
      <c r="C456" s="3"/>
      <c r="D456" s="3" t="s">
        <v>799</v>
      </c>
      <c r="E456" s="3"/>
      <c r="F456" s="3"/>
      <c r="G456" s="3"/>
      <c r="H456" s="3" t="s">
        <v>800</v>
      </c>
      <c r="I456" s="3" t="s">
        <v>1214</v>
      </c>
    </row>
    <row r="457" spans="1:9" x14ac:dyDescent="0.35">
      <c r="A457" s="3" t="s">
        <v>801</v>
      </c>
      <c r="B457" s="3">
        <f t="shared" si="7"/>
        <v>456</v>
      </c>
      <c r="C457" s="3"/>
      <c r="D457" s="3" t="s">
        <v>801</v>
      </c>
      <c r="E457" s="3"/>
      <c r="F457" s="3"/>
      <c r="G457" s="3"/>
      <c r="H457" s="3" t="s">
        <v>802</v>
      </c>
      <c r="I457" s="3" t="s">
        <v>1214</v>
      </c>
    </row>
    <row r="458" spans="1:9" x14ac:dyDescent="0.35">
      <c r="A458" s="3" t="s">
        <v>803</v>
      </c>
      <c r="B458" s="3">
        <f t="shared" si="7"/>
        <v>457</v>
      </c>
      <c r="C458" s="3"/>
      <c r="D458" s="3" t="s">
        <v>803</v>
      </c>
      <c r="E458" s="3"/>
      <c r="F458" s="3"/>
      <c r="G458" s="3"/>
      <c r="H458" s="3" t="s">
        <v>804</v>
      </c>
      <c r="I458" s="3" t="s">
        <v>1215</v>
      </c>
    </row>
    <row r="459" spans="1:9" x14ac:dyDescent="0.35">
      <c r="A459" s="3" t="s">
        <v>805</v>
      </c>
      <c r="B459" s="3">
        <f t="shared" si="7"/>
        <v>458</v>
      </c>
      <c r="C459" s="3"/>
      <c r="D459" s="3" t="s">
        <v>805</v>
      </c>
      <c r="E459" s="3"/>
      <c r="F459" s="3"/>
      <c r="G459" s="3"/>
      <c r="H459" s="3" t="s">
        <v>806</v>
      </c>
      <c r="I459" s="3" t="s">
        <v>1211</v>
      </c>
    </row>
    <row r="460" spans="1:9" x14ac:dyDescent="0.35">
      <c r="A460" s="3" t="s">
        <v>807</v>
      </c>
      <c r="B460" s="3">
        <f t="shared" si="7"/>
        <v>459</v>
      </c>
      <c r="C460" s="3"/>
      <c r="D460" s="3" t="s">
        <v>807</v>
      </c>
      <c r="E460" s="3"/>
      <c r="F460" s="3"/>
      <c r="G460" s="3"/>
      <c r="H460" s="4" t="s">
        <v>808</v>
      </c>
      <c r="I460" s="5"/>
    </row>
    <row r="461" spans="1:9" x14ac:dyDescent="0.35">
      <c r="A461" s="2" t="s">
        <v>809</v>
      </c>
      <c r="B461" s="3">
        <f t="shared" si="7"/>
        <v>460</v>
      </c>
      <c r="C461" s="2"/>
      <c r="D461" s="2" t="s">
        <v>809</v>
      </c>
      <c r="E461" s="2"/>
      <c r="F461" s="2"/>
      <c r="G461" s="2"/>
      <c r="H461" s="2" t="s">
        <v>810</v>
      </c>
      <c r="I461" s="5"/>
    </row>
    <row r="462" spans="1:9" x14ac:dyDescent="0.35">
      <c r="A462" s="2" t="s">
        <v>811</v>
      </c>
      <c r="B462" s="3">
        <f t="shared" si="7"/>
        <v>461</v>
      </c>
      <c r="C462" s="2"/>
      <c r="D462" s="2" t="s">
        <v>811</v>
      </c>
      <c r="E462" s="2"/>
      <c r="F462" s="2"/>
      <c r="G462" s="2"/>
      <c r="H462" s="2" t="s">
        <v>812</v>
      </c>
      <c r="I462" s="5"/>
    </row>
    <row r="463" spans="1:9" x14ac:dyDescent="0.35">
      <c r="A463" s="3" t="s">
        <v>813</v>
      </c>
      <c r="B463" s="3">
        <f t="shared" si="7"/>
        <v>462</v>
      </c>
      <c r="C463" s="3"/>
      <c r="D463" s="3" t="s">
        <v>813</v>
      </c>
      <c r="E463" s="3"/>
      <c r="F463" s="3"/>
      <c r="G463" s="3"/>
      <c r="H463" s="3" t="s">
        <v>778</v>
      </c>
      <c r="I463" s="3" t="s">
        <v>1216</v>
      </c>
    </row>
    <row r="464" spans="1:9" x14ac:dyDescent="0.35">
      <c r="A464" s="3" t="s">
        <v>814</v>
      </c>
      <c r="B464" s="3">
        <f t="shared" si="7"/>
        <v>463</v>
      </c>
      <c r="C464" s="3"/>
      <c r="D464" s="3" t="s">
        <v>814</v>
      </c>
      <c r="E464" s="3"/>
      <c r="F464" s="3"/>
      <c r="G464" s="3"/>
      <c r="H464" s="3" t="s">
        <v>780</v>
      </c>
      <c r="I464" s="3" t="s">
        <v>1217</v>
      </c>
    </row>
    <row r="465" spans="1:9" x14ac:dyDescent="0.35">
      <c r="A465" s="3" t="s">
        <v>815</v>
      </c>
      <c r="B465" s="3">
        <f t="shared" si="7"/>
        <v>464</v>
      </c>
      <c r="C465" s="3"/>
      <c r="D465" s="3" t="s">
        <v>815</v>
      </c>
      <c r="E465" s="3"/>
      <c r="F465" s="3"/>
      <c r="G465" s="3"/>
      <c r="H465" s="3" t="s">
        <v>782</v>
      </c>
      <c r="I465" s="3" t="s">
        <v>1218</v>
      </c>
    </row>
    <row r="466" spans="1:9" x14ac:dyDescent="0.35">
      <c r="A466" s="3" t="s">
        <v>816</v>
      </c>
      <c r="B466" s="3">
        <f t="shared" si="7"/>
        <v>465</v>
      </c>
      <c r="C466" s="3"/>
      <c r="D466" s="3" t="s">
        <v>816</v>
      </c>
      <c r="E466" s="3"/>
      <c r="F466" s="3"/>
      <c r="G466" s="3"/>
      <c r="H466" s="3" t="s">
        <v>784</v>
      </c>
      <c r="I466" s="3" t="s">
        <v>1216</v>
      </c>
    </row>
    <row r="467" spans="1:9" x14ac:dyDescent="0.35">
      <c r="A467" s="3" t="s">
        <v>817</v>
      </c>
      <c r="B467" s="3">
        <f t="shared" si="7"/>
        <v>466</v>
      </c>
      <c r="C467" s="3"/>
      <c r="D467" s="3" t="s">
        <v>817</v>
      </c>
      <c r="E467" s="3"/>
      <c r="F467" s="3"/>
      <c r="G467" s="3"/>
      <c r="H467" s="3" t="s">
        <v>786</v>
      </c>
      <c r="I467" s="3" t="s">
        <v>1219</v>
      </c>
    </row>
    <row r="468" spans="1:9" x14ac:dyDescent="0.35">
      <c r="A468" s="3" t="s">
        <v>818</v>
      </c>
      <c r="B468" s="3">
        <f t="shared" si="7"/>
        <v>467</v>
      </c>
      <c r="C468" s="3"/>
      <c r="D468" s="3" t="s">
        <v>818</v>
      </c>
      <c r="E468" s="3"/>
      <c r="F468" s="3"/>
      <c r="G468" s="3"/>
      <c r="H468" s="3" t="s">
        <v>788</v>
      </c>
      <c r="I468" s="3" t="s">
        <v>1220</v>
      </c>
    </row>
    <row r="469" spans="1:9" x14ac:dyDescent="0.35">
      <c r="A469" s="3" t="s">
        <v>819</v>
      </c>
      <c r="B469" s="3">
        <f t="shared" si="7"/>
        <v>468</v>
      </c>
      <c r="C469" s="3"/>
      <c r="D469" s="3" t="s">
        <v>819</v>
      </c>
      <c r="E469" s="3"/>
      <c r="F469" s="3"/>
      <c r="G469" s="3"/>
      <c r="H469" s="3" t="s">
        <v>790</v>
      </c>
      <c r="I469" s="5"/>
    </row>
    <row r="470" spans="1:9" x14ac:dyDescent="0.35">
      <c r="A470" s="3" t="s">
        <v>820</v>
      </c>
      <c r="B470" s="3">
        <f t="shared" si="7"/>
        <v>469</v>
      </c>
      <c r="C470" s="3"/>
      <c r="D470" s="3" t="s">
        <v>820</v>
      </c>
      <c r="E470" s="3"/>
      <c r="F470" s="3"/>
      <c r="G470" s="3"/>
      <c r="H470" s="4" t="s">
        <v>821</v>
      </c>
      <c r="I470" s="5"/>
    </row>
    <row r="471" spans="1:9" x14ac:dyDescent="0.35">
      <c r="A471" s="3" t="s">
        <v>822</v>
      </c>
      <c r="B471" s="3">
        <f t="shared" si="7"/>
        <v>470</v>
      </c>
      <c r="C471" s="3"/>
      <c r="D471" s="3" t="s">
        <v>822</v>
      </c>
      <c r="E471" s="3"/>
      <c r="F471" s="3"/>
      <c r="G471" s="3"/>
      <c r="H471" s="3" t="s">
        <v>794</v>
      </c>
      <c r="I471" s="3" t="s">
        <v>1171</v>
      </c>
    </row>
    <row r="472" spans="1:9" x14ac:dyDescent="0.35">
      <c r="A472" s="2" t="s">
        <v>823</v>
      </c>
      <c r="B472" s="3">
        <f t="shared" si="7"/>
        <v>471</v>
      </c>
      <c r="C472" s="2"/>
      <c r="D472" s="2" t="s">
        <v>823</v>
      </c>
      <c r="E472" s="2"/>
      <c r="F472" s="2"/>
      <c r="G472" s="2"/>
      <c r="H472" s="2" t="s">
        <v>824</v>
      </c>
      <c r="I472" s="5"/>
    </row>
    <row r="473" spans="1:9" x14ac:dyDescent="0.35">
      <c r="A473" s="3" t="s">
        <v>825</v>
      </c>
      <c r="B473" s="3">
        <f t="shared" si="7"/>
        <v>472</v>
      </c>
      <c r="C473" s="3"/>
      <c r="D473" s="3" t="s">
        <v>825</v>
      </c>
      <c r="E473" s="3"/>
      <c r="F473" s="3"/>
      <c r="G473" s="3"/>
      <c r="H473" s="3" t="s">
        <v>798</v>
      </c>
      <c r="I473" s="3" t="s">
        <v>1221</v>
      </c>
    </row>
    <row r="474" spans="1:9" x14ac:dyDescent="0.35">
      <c r="A474" s="3" t="s">
        <v>826</v>
      </c>
      <c r="B474" s="3">
        <f t="shared" si="7"/>
        <v>473</v>
      </c>
      <c r="C474" s="3"/>
      <c r="D474" s="3" t="s">
        <v>826</v>
      </c>
      <c r="E474" s="3"/>
      <c r="F474" s="3"/>
      <c r="G474" s="3"/>
      <c r="H474" s="3" t="s">
        <v>800</v>
      </c>
      <c r="I474" s="3" t="s">
        <v>1222</v>
      </c>
    </row>
    <row r="475" spans="1:9" x14ac:dyDescent="0.35">
      <c r="A475" s="3" t="s">
        <v>827</v>
      </c>
      <c r="B475" s="3">
        <f t="shared" si="7"/>
        <v>474</v>
      </c>
      <c r="C475" s="3"/>
      <c r="D475" s="3" t="s">
        <v>827</v>
      </c>
      <c r="E475" s="3"/>
      <c r="F475" s="3"/>
      <c r="G475" s="3"/>
      <c r="H475" s="3" t="s">
        <v>802</v>
      </c>
      <c r="I475" s="3" t="s">
        <v>1222</v>
      </c>
    </row>
    <row r="476" spans="1:9" x14ac:dyDescent="0.35">
      <c r="A476" s="3" t="s">
        <v>828</v>
      </c>
      <c r="B476" s="3">
        <f t="shared" si="7"/>
        <v>475</v>
      </c>
      <c r="C476" s="3"/>
      <c r="D476" s="3" t="s">
        <v>828</v>
      </c>
      <c r="E476" s="3"/>
      <c r="F476" s="3"/>
      <c r="G476" s="3"/>
      <c r="H476" s="3" t="s">
        <v>804</v>
      </c>
      <c r="I476" s="3" t="s">
        <v>1223</v>
      </c>
    </row>
    <row r="477" spans="1:9" x14ac:dyDescent="0.35">
      <c r="A477" s="3" t="s">
        <v>829</v>
      </c>
      <c r="B477" s="3">
        <f t="shared" si="7"/>
        <v>476</v>
      </c>
      <c r="C477" s="3"/>
      <c r="D477" s="3" t="s">
        <v>829</v>
      </c>
      <c r="E477" s="3"/>
      <c r="F477" s="3"/>
      <c r="G477" s="3"/>
      <c r="H477" s="3" t="s">
        <v>830</v>
      </c>
      <c r="I477" s="3" t="s">
        <v>1219</v>
      </c>
    </row>
    <row r="478" spans="1:9" x14ac:dyDescent="0.35">
      <c r="A478" s="3" t="s">
        <v>831</v>
      </c>
      <c r="B478" s="3">
        <f t="shared" si="7"/>
        <v>477</v>
      </c>
      <c r="C478" s="3"/>
      <c r="D478" s="3" t="s">
        <v>831</v>
      </c>
      <c r="E478" s="3"/>
      <c r="F478" s="3"/>
      <c r="G478" s="3"/>
      <c r="H478" s="4" t="s">
        <v>832</v>
      </c>
      <c r="I478" s="5"/>
    </row>
    <row r="479" spans="1:9" x14ac:dyDescent="0.35">
      <c r="A479" s="2" t="s">
        <v>833</v>
      </c>
      <c r="B479" s="3">
        <f t="shared" si="7"/>
        <v>478</v>
      </c>
      <c r="C479" s="2"/>
      <c r="D479" s="2" t="s">
        <v>833</v>
      </c>
      <c r="E479" s="2"/>
      <c r="F479" s="2"/>
      <c r="G479" s="2"/>
      <c r="H479" s="2" t="s">
        <v>834</v>
      </c>
      <c r="I479" s="5"/>
    </row>
    <row r="480" spans="1:9" x14ac:dyDescent="0.35">
      <c r="A480" s="2" t="s">
        <v>835</v>
      </c>
      <c r="B480" s="3">
        <f t="shared" si="7"/>
        <v>479</v>
      </c>
      <c r="C480" s="2"/>
      <c r="D480" s="2" t="s">
        <v>835</v>
      </c>
      <c r="E480" s="2"/>
      <c r="F480" s="2"/>
      <c r="G480" s="2"/>
      <c r="H480" s="2" t="s">
        <v>836</v>
      </c>
      <c r="I480" s="5"/>
    </row>
    <row r="481" spans="1:9" x14ac:dyDescent="0.35">
      <c r="A481" s="3" t="s">
        <v>837</v>
      </c>
      <c r="B481" s="3">
        <f t="shared" si="7"/>
        <v>480</v>
      </c>
      <c r="C481" s="3"/>
      <c r="D481" s="3" t="s">
        <v>837</v>
      </c>
      <c r="E481" s="3"/>
      <c r="F481" s="3"/>
      <c r="G481" s="3"/>
      <c r="H481" s="3" t="s">
        <v>838</v>
      </c>
      <c r="I481" s="3" t="s">
        <v>1224</v>
      </c>
    </row>
    <row r="482" spans="1:9" x14ac:dyDescent="0.35">
      <c r="A482" s="3" t="s">
        <v>839</v>
      </c>
      <c r="B482" s="3">
        <f t="shared" si="7"/>
        <v>481</v>
      </c>
      <c r="C482" s="3"/>
      <c r="D482" s="3" t="s">
        <v>839</v>
      </c>
      <c r="E482" s="3"/>
      <c r="F482" s="3"/>
      <c r="G482" s="3"/>
      <c r="H482" s="3" t="s">
        <v>840</v>
      </c>
      <c r="I482" s="3" t="s">
        <v>1225</v>
      </c>
    </row>
    <row r="483" spans="1:9" x14ac:dyDescent="0.35">
      <c r="A483" s="3" t="s">
        <v>841</v>
      </c>
      <c r="B483" s="3">
        <f t="shared" si="7"/>
        <v>482</v>
      </c>
      <c r="C483" s="3"/>
      <c r="D483" s="3" t="s">
        <v>841</v>
      </c>
      <c r="E483" s="3"/>
      <c r="F483" s="3"/>
      <c r="G483" s="3"/>
      <c r="H483" s="3" t="s">
        <v>842</v>
      </c>
      <c r="I483" s="3" t="s">
        <v>1225</v>
      </c>
    </row>
    <row r="484" spans="1:9" x14ac:dyDescent="0.35">
      <c r="A484" s="3" t="s">
        <v>843</v>
      </c>
      <c r="B484" s="3">
        <f t="shared" si="7"/>
        <v>483</v>
      </c>
      <c r="C484" s="3"/>
      <c r="D484" s="3" t="s">
        <v>843</v>
      </c>
      <c r="E484" s="3"/>
      <c r="F484" s="3"/>
      <c r="G484" s="3"/>
      <c r="H484" s="3" t="s">
        <v>844</v>
      </c>
      <c r="I484" s="3" t="s">
        <v>1225</v>
      </c>
    </row>
    <row r="485" spans="1:9" x14ac:dyDescent="0.35">
      <c r="A485" s="3" t="s">
        <v>845</v>
      </c>
      <c r="B485" s="3">
        <f t="shared" si="7"/>
        <v>484</v>
      </c>
      <c r="C485" s="3"/>
      <c r="D485" s="3" t="s">
        <v>845</v>
      </c>
      <c r="E485" s="3"/>
      <c r="F485" s="3"/>
      <c r="G485" s="3"/>
      <c r="H485" s="3" t="s">
        <v>846</v>
      </c>
      <c r="I485" s="3" t="s">
        <v>1226</v>
      </c>
    </row>
    <row r="486" spans="1:9" x14ac:dyDescent="0.35">
      <c r="A486" s="3" t="s">
        <v>847</v>
      </c>
      <c r="B486" s="3">
        <f t="shared" si="7"/>
        <v>485</v>
      </c>
      <c r="C486" s="3"/>
      <c r="D486" s="3" t="s">
        <v>847</v>
      </c>
      <c r="E486" s="3"/>
      <c r="F486" s="3"/>
      <c r="G486" s="3"/>
      <c r="H486" s="3" t="s">
        <v>848</v>
      </c>
      <c r="I486" s="3" t="s">
        <v>1129</v>
      </c>
    </row>
    <row r="487" spans="1:9" x14ac:dyDescent="0.35">
      <c r="A487" s="3">
        <v>1.1100000000000001</v>
      </c>
      <c r="B487" s="3">
        <f t="shared" si="7"/>
        <v>486</v>
      </c>
      <c r="C487" s="3"/>
      <c r="D487" s="3">
        <v>1.1100000000000001</v>
      </c>
      <c r="E487" s="3"/>
      <c r="F487" s="3"/>
      <c r="G487" s="3"/>
      <c r="H487" s="4" t="s">
        <v>849</v>
      </c>
      <c r="I487" s="5"/>
    </row>
    <row r="488" spans="1:9" x14ac:dyDescent="0.35">
      <c r="A488" s="2">
        <v>1.1200000000000001</v>
      </c>
      <c r="B488" s="3">
        <f t="shared" si="7"/>
        <v>487</v>
      </c>
      <c r="C488" s="2"/>
      <c r="D488" s="2">
        <v>1.1200000000000001</v>
      </c>
      <c r="E488" s="2"/>
      <c r="F488" s="2"/>
      <c r="G488" s="2"/>
      <c r="H488" s="2" t="s">
        <v>850</v>
      </c>
      <c r="I488" s="5"/>
    </row>
    <row r="489" spans="1:9" x14ac:dyDescent="0.35">
      <c r="A489" s="2" t="s">
        <v>851</v>
      </c>
      <c r="B489" s="3">
        <f t="shared" si="7"/>
        <v>488</v>
      </c>
      <c r="C489" s="2"/>
      <c r="D489" s="2" t="s">
        <v>851</v>
      </c>
      <c r="E489" s="2"/>
      <c r="F489" s="2"/>
      <c r="G489" s="2"/>
      <c r="H489" s="2" t="s">
        <v>852</v>
      </c>
      <c r="I489" s="5"/>
    </row>
    <row r="490" spans="1:9" x14ac:dyDescent="0.35">
      <c r="A490" s="3" t="s">
        <v>853</v>
      </c>
      <c r="B490" s="3">
        <f t="shared" si="7"/>
        <v>489</v>
      </c>
      <c r="C490" s="3"/>
      <c r="D490" s="3" t="s">
        <v>853</v>
      </c>
      <c r="E490" s="3"/>
      <c r="F490" s="3"/>
      <c r="G490" s="3"/>
      <c r="H490" s="3" t="s">
        <v>854</v>
      </c>
      <c r="I490" s="3" t="s">
        <v>1227</v>
      </c>
    </row>
    <row r="491" spans="1:9" x14ac:dyDescent="0.35">
      <c r="A491" s="3" t="s">
        <v>855</v>
      </c>
      <c r="B491" s="3">
        <f t="shared" si="7"/>
        <v>490</v>
      </c>
      <c r="C491" s="3"/>
      <c r="D491" s="3" t="s">
        <v>855</v>
      </c>
      <c r="E491" s="3"/>
      <c r="F491" s="3"/>
      <c r="G491" s="3"/>
      <c r="H491" s="3" t="s">
        <v>856</v>
      </c>
      <c r="I491" s="3" t="s">
        <v>1227</v>
      </c>
    </row>
    <row r="492" spans="1:9" x14ac:dyDescent="0.35">
      <c r="A492" s="3" t="s">
        <v>857</v>
      </c>
      <c r="B492" s="3">
        <f t="shared" si="7"/>
        <v>491</v>
      </c>
      <c r="C492" s="3"/>
      <c r="D492" s="3" t="s">
        <v>857</v>
      </c>
      <c r="E492" s="3"/>
      <c r="F492" s="3"/>
      <c r="G492" s="3"/>
      <c r="H492" s="3" t="s">
        <v>858</v>
      </c>
      <c r="I492" s="3" t="s">
        <v>1227</v>
      </c>
    </row>
    <row r="493" spans="1:9" x14ac:dyDescent="0.35">
      <c r="A493" s="3" t="s">
        <v>859</v>
      </c>
      <c r="B493" s="3">
        <f t="shared" si="7"/>
        <v>492</v>
      </c>
      <c r="C493" s="3"/>
      <c r="D493" s="3" t="s">
        <v>859</v>
      </c>
      <c r="E493" s="3"/>
      <c r="F493" s="3"/>
      <c r="G493" s="3"/>
      <c r="H493" s="3" t="s">
        <v>860</v>
      </c>
      <c r="I493" s="3" t="s">
        <v>1227</v>
      </c>
    </row>
    <row r="494" spans="1:9" x14ac:dyDescent="0.35">
      <c r="A494" s="3" t="s">
        <v>861</v>
      </c>
      <c r="B494" s="3">
        <f t="shared" si="7"/>
        <v>493</v>
      </c>
      <c r="C494" s="3"/>
      <c r="D494" s="3" t="s">
        <v>861</v>
      </c>
      <c r="E494" s="3"/>
      <c r="F494" s="3"/>
      <c r="G494" s="3"/>
      <c r="H494" s="3" t="s">
        <v>862</v>
      </c>
      <c r="I494" s="3" t="s">
        <v>1227</v>
      </c>
    </row>
    <row r="495" spans="1:9" x14ac:dyDescent="0.35">
      <c r="A495" s="3" t="s">
        <v>863</v>
      </c>
      <c r="B495" s="3">
        <f t="shared" si="7"/>
        <v>494</v>
      </c>
      <c r="C495" s="3"/>
      <c r="D495" s="3" t="s">
        <v>863</v>
      </c>
      <c r="E495" s="3"/>
      <c r="F495" s="3"/>
      <c r="G495" s="3"/>
      <c r="H495" s="3" t="s">
        <v>864</v>
      </c>
      <c r="I495" s="3" t="s">
        <v>1228</v>
      </c>
    </row>
    <row r="496" spans="1:9" x14ac:dyDescent="0.35">
      <c r="A496" s="3" t="s">
        <v>865</v>
      </c>
      <c r="B496" s="3">
        <f t="shared" si="7"/>
        <v>495</v>
      </c>
      <c r="C496" s="3"/>
      <c r="D496" s="3" t="s">
        <v>865</v>
      </c>
      <c r="E496" s="3"/>
      <c r="F496" s="3"/>
      <c r="G496" s="3"/>
      <c r="H496" s="3" t="s">
        <v>866</v>
      </c>
      <c r="I496" s="3" t="s">
        <v>1129</v>
      </c>
    </row>
    <row r="497" spans="1:9" x14ac:dyDescent="0.35">
      <c r="A497" s="3" t="s">
        <v>867</v>
      </c>
      <c r="B497" s="3">
        <f t="shared" si="7"/>
        <v>496</v>
      </c>
      <c r="C497" s="3"/>
      <c r="D497" s="3" t="s">
        <v>867</v>
      </c>
      <c r="E497" s="3"/>
      <c r="F497" s="3"/>
      <c r="G497" s="3"/>
      <c r="H497" s="3" t="s">
        <v>868</v>
      </c>
      <c r="I497" s="3" t="s">
        <v>1129</v>
      </c>
    </row>
    <row r="498" spans="1:9" x14ac:dyDescent="0.35">
      <c r="A498" s="2" t="s">
        <v>869</v>
      </c>
      <c r="B498" s="3">
        <f t="shared" si="7"/>
        <v>497</v>
      </c>
      <c r="C498" s="2"/>
      <c r="D498" s="2" t="s">
        <v>869</v>
      </c>
      <c r="E498" s="2"/>
      <c r="F498" s="2"/>
      <c r="G498" s="2"/>
      <c r="H498" s="2" t="s">
        <v>870</v>
      </c>
      <c r="I498" s="5"/>
    </row>
    <row r="499" spans="1:9" x14ac:dyDescent="0.35">
      <c r="A499" s="3" t="s">
        <v>871</v>
      </c>
      <c r="B499" s="3">
        <f t="shared" si="7"/>
        <v>498</v>
      </c>
      <c r="C499" s="3"/>
      <c r="D499" s="3" t="s">
        <v>871</v>
      </c>
      <c r="E499" s="3"/>
      <c r="F499" s="3"/>
      <c r="G499" s="3"/>
      <c r="H499" s="3" t="s">
        <v>872</v>
      </c>
      <c r="I499" s="3" t="s">
        <v>1229</v>
      </c>
    </row>
    <row r="500" spans="1:9" x14ac:dyDescent="0.35">
      <c r="A500" s="3" t="s">
        <v>873</v>
      </c>
      <c r="B500" s="3">
        <f t="shared" si="7"/>
        <v>499</v>
      </c>
      <c r="C500" s="3"/>
      <c r="D500" s="3" t="s">
        <v>873</v>
      </c>
      <c r="E500" s="3"/>
      <c r="F500" s="3"/>
      <c r="G500" s="3"/>
      <c r="H500" s="3" t="s">
        <v>874</v>
      </c>
      <c r="I500" s="3" t="s">
        <v>1129</v>
      </c>
    </row>
    <row r="501" spans="1:9" x14ac:dyDescent="0.35">
      <c r="A501" s="3" t="s">
        <v>875</v>
      </c>
      <c r="B501" s="3">
        <f t="shared" si="7"/>
        <v>500</v>
      </c>
      <c r="C501" s="3"/>
      <c r="D501" s="3" t="s">
        <v>875</v>
      </c>
      <c r="E501" s="3"/>
      <c r="F501" s="3"/>
      <c r="G501" s="3"/>
      <c r="H501" s="3" t="s">
        <v>876</v>
      </c>
      <c r="I501" s="3" t="s">
        <v>1229</v>
      </c>
    </row>
    <row r="502" spans="1:9" x14ac:dyDescent="0.35">
      <c r="A502" s="3" t="s">
        <v>877</v>
      </c>
      <c r="B502" s="3">
        <f t="shared" si="7"/>
        <v>501</v>
      </c>
      <c r="C502" s="3"/>
      <c r="D502" s="3" t="s">
        <v>877</v>
      </c>
      <c r="E502" s="3"/>
      <c r="F502" s="3"/>
      <c r="G502" s="3"/>
      <c r="H502" s="3" t="s">
        <v>878</v>
      </c>
      <c r="I502" s="3" t="s">
        <v>1129</v>
      </c>
    </row>
    <row r="503" spans="1:9" x14ac:dyDescent="0.35">
      <c r="A503" s="3" t="s">
        <v>879</v>
      </c>
      <c r="B503" s="3">
        <f t="shared" si="7"/>
        <v>502</v>
      </c>
      <c r="C503" s="3"/>
      <c r="D503" s="3" t="s">
        <v>879</v>
      </c>
      <c r="E503" s="3"/>
      <c r="F503" s="3"/>
      <c r="G503" s="3"/>
      <c r="H503" s="3" t="s">
        <v>876</v>
      </c>
      <c r="I503" s="3" t="s">
        <v>1229</v>
      </c>
    </row>
    <row r="504" spans="1:9" x14ac:dyDescent="0.35">
      <c r="A504" s="3" t="s">
        <v>880</v>
      </c>
      <c r="B504" s="3">
        <f t="shared" si="7"/>
        <v>503</v>
      </c>
      <c r="C504" s="3"/>
      <c r="D504" s="3" t="s">
        <v>880</v>
      </c>
      <c r="E504" s="3"/>
      <c r="F504" s="3"/>
      <c r="G504" s="3"/>
      <c r="H504" s="3" t="s">
        <v>881</v>
      </c>
      <c r="I504" s="3" t="s">
        <v>1230</v>
      </c>
    </row>
    <row r="505" spans="1:9" x14ac:dyDescent="0.35">
      <c r="A505" s="2" t="s">
        <v>882</v>
      </c>
      <c r="B505" s="3">
        <f t="shared" si="7"/>
        <v>504</v>
      </c>
      <c r="C505" s="2"/>
      <c r="D505" s="2" t="s">
        <v>882</v>
      </c>
      <c r="E505" s="2"/>
      <c r="F505" s="2"/>
      <c r="G505" s="2"/>
      <c r="H505" s="2" t="s">
        <v>883</v>
      </c>
      <c r="I505" s="5"/>
    </row>
    <row r="506" spans="1:9" x14ac:dyDescent="0.35">
      <c r="A506" s="2" t="s">
        <v>884</v>
      </c>
      <c r="B506" s="3">
        <f t="shared" si="7"/>
        <v>505</v>
      </c>
      <c r="C506" s="2"/>
      <c r="D506" s="2" t="s">
        <v>884</v>
      </c>
      <c r="E506" s="2"/>
      <c r="F506" s="2"/>
      <c r="G506" s="2"/>
      <c r="H506" s="2" t="s">
        <v>885</v>
      </c>
      <c r="I506" s="5"/>
    </row>
    <row r="507" spans="1:9" x14ac:dyDescent="0.35">
      <c r="A507" s="3" t="s">
        <v>886</v>
      </c>
      <c r="B507" s="3">
        <f t="shared" si="7"/>
        <v>506</v>
      </c>
      <c r="C507" s="3"/>
      <c r="D507" s="3" t="s">
        <v>886</v>
      </c>
      <c r="E507" s="3"/>
      <c r="F507" s="3"/>
      <c r="G507" s="3"/>
      <c r="H507" s="3" t="s">
        <v>887</v>
      </c>
      <c r="I507" s="3" t="s">
        <v>1129</v>
      </c>
    </row>
    <row r="508" spans="1:9" x14ac:dyDescent="0.35">
      <c r="A508" s="3" t="s">
        <v>888</v>
      </c>
      <c r="B508" s="3">
        <f t="shared" si="7"/>
        <v>507</v>
      </c>
      <c r="C508" s="3"/>
      <c r="D508" s="3" t="s">
        <v>888</v>
      </c>
      <c r="E508" s="3"/>
      <c r="F508" s="3"/>
      <c r="G508" s="3"/>
      <c r="H508" s="3" t="s">
        <v>889</v>
      </c>
      <c r="I508" s="3" t="s">
        <v>1129</v>
      </c>
    </row>
    <row r="509" spans="1:9" x14ac:dyDescent="0.35">
      <c r="A509" s="3" t="s">
        <v>890</v>
      </c>
      <c r="B509" s="3">
        <f t="shared" si="7"/>
        <v>508</v>
      </c>
      <c r="C509" s="3"/>
      <c r="D509" s="3" t="s">
        <v>890</v>
      </c>
      <c r="E509" s="3"/>
      <c r="F509" s="3"/>
      <c r="G509" s="3"/>
      <c r="H509" s="3" t="s">
        <v>891</v>
      </c>
      <c r="I509" s="3" t="s">
        <v>1129</v>
      </c>
    </row>
    <row r="510" spans="1:9" x14ac:dyDescent="0.35">
      <c r="A510" s="3" t="s">
        <v>892</v>
      </c>
      <c r="B510" s="3">
        <f t="shared" si="7"/>
        <v>509</v>
      </c>
      <c r="C510" s="3"/>
      <c r="D510" s="3" t="s">
        <v>892</v>
      </c>
      <c r="E510" s="3"/>
      <c r="F510" s="3"/>
      <c r="G510" s="3"/>
      <c r="H510" s="3" t="s">
        <v>893</v>
      </c>
      <c r="I510" s="3" t="s">
        <v>1129</v>
      </c>
    </row>
    <row r="511" spans="1:9" x14ac:dyDescent="0.35">
      <c r="A511" s="3" t="s">
        <v>894</v>
      </c>
      <c r="B511" s="3">
        <f t="shared" si="7"/>
        <v>510</v>
      </c>
      <c r="C511" s="3"/>
      <c r="D511" s="3" t="s">
        <v>894</v>
      </c>
      <c r="E511" s="3"/>
      <c r="F511" s="3"/>
      <c r="G511" s="3"/>
      <c r="H511" s="3" t="s">
        <v>895</v>
      </c>
      <c r="I511" s="3" t="s">
        <v>1129</v>
      </c>
    </row>
    <row r="512" spans="1:9" x14ac:dyDescent="0.35">
      <c r="A512" s="2" t="s">
        <v>896</v>
      </c>
      <c r="B512" s="3">
        <f t="shared" si="7"/>
        <v>511</v>
      </c>
      <c r="C512" s="2"/>
      <c r="D512" s="2" t="s">
        <v>896</v>
      </c>
      <c r="E512" s="2"/>
      <c r="F512" s="2"/>
      <c r="G512" s="2"/>
      <c r="H512" s="2" t="s">
        <v>897</v>
      </c>
      <c r="I512" s="5"/>
    </row>
    <row r="513" spans="1:9" x14ac:dyDescent="0.35">
      <c r="A513" s="3" t="s">
        <v>898</v>
      </c>
      <c r="B513" s="3">
        <f t="shared" si="7"/>
        <v>512</v>
      </c>
      <c r="C513" s="3"/>
      <c r="D513" s="3" t="s">
        <v>898</v>
      </c>
      <c r="E513" s="3"/>
      <c r="F513" s="3"/>
      <c r="G513" s="3"/>
      <c r="H513" s="3" t="s">
        <v>899</v>
      </c>
      <c r="I513" s="3" t="s">
        <v>1129</v>
      </c>
    </row>
    <row r="514" spans="1:9" x14ac:dyDescent="0.35">
      <c r="A514" s="3" t="s">
        <v>900</v>
      </c>
      <c r="B514" s="3">
        <f t="shared" si="7"/>
        <v>513</v>
      </c>
      <c r="C514" s="3"/>
      <c r="D514" s="3" t="s">
        <v>900</v>
      </c>
      <c r="E514" s="3"/>
      <c r="F514" s="3"/>
      <c r="G514" s="3"/>
      <c r="H514" s="3" t="s">
        <v>901</v>
      </c>
      <c r="I514" s="3" t="s">
        <v>1129</v>
      </c>
    </row>
    <row r="515" spans="1:9" x14ac:dyDescent="0.35">
      <c r="A515" s="3" t="s">
        <v>902</v>
      </c>
      <c r="B515" s="3">
        <f t="shared" si="7"/>
        <v>514</v>
      </c>
      <c r="C515" s="3"/>
      <c r="D515" s="3" t="s">
        <v>902</v>
      </c>
      <c r="E515" s="3"/>
      <c r="F515" s="3"/>
      <c r="G515" s="3"/>
      <c r="H515" s="3" t="s">
        <v>903</v>
      </c>
      <c r="I515" s="3" t="s">
        <v>1129</v>
      </c>
    </row>
    <row r="516" spans="1:9" x14ac:dyDescent="0.35">
      <c r="A516" s="3" t="s">
        <v>904</v>
      </c>
      <c r="B516" s="3">
        <f t="shared" si="7"/>
        <v>515</v>
      </c>
      <c r="C516" s="3"/>
      <c r="D516" s="3" t="s">
        <v>904</v>
      </c>
      <c r="E516" s="3"/>
      <c r="F516" s="3"/>
      <c r="G516" s="3"/>
      <c r="H516" s="3" t="s">
        <v>905</v>
      </c>
      <c r="I516" s="3" t="s">
        <v>1129</v>
      </c>
    </row>
    <row r="517" spans="1:9" x14ac:dyDescent="0.35">
      <c r="A517" s="3" t="s">
        <v>906</v>
      </c>
      <c r="B517" s="3">
        <f t="shared" ref="B517:B580" si="8">B516+1</f>
        <v>516</v>
      </c>
      <c r="C517" s="3"/>
      <c r="D517" s="3" t="s">
        <v>906</v>
      </c>
      <c r="E517" s="3"/>
      <c r="F517" s="3"/>
      <c r="G517" s="3"/>
      <c r="H517" s="3" t="s">
        <v>907</v>
      </c>
      <c r="I517" s="3" t="s">
        <v>1129</v>
      </c>
    </row>
    <row r="518" spans="1:9" x14ac:dyDescent="0.35">
      <c r="A518" s="3" t="s">
        <v>908</v>
      </c>
      <c r="B518" s="3">
        <f t="shared" si="8"/>
        <v>517</v>
      </c>
      <c r="C518" s="3"/>
      <c r="D518" s="3" t="s">
        <v>908</v>
      </c>
      <c r="E518" s="3"/>
      <c r="F518" s="3"/>
      <c r="G518" s="3"/>
      <c r="H518" s="3" t="s">
        <v>909</v>
      </c>
      <c r="I518" s="3" t="s">
        <v>1129</v>
      </c>
    </row>
    <row r="519" spans="1:9" x14ac:dyDescent="0.35">
      <c r="A519" s="3" t="s">
        <v>910</v>
      </c>
      <c r="B519" s="3">
        <f t="shared" si="8"/>
        <v>518</v>
      </c>
      <c r="C519" s="3"/>
      <c r="D519" s="3" t="s">
        <v>910</v>
      </c>
      <c r="E519" s="3"/>
      <c r="F519" s="3"/>
      <c r="G519" s="3"/>
      <c r="H519" s="3" t="s">
        <v>911</v>
      </c>
      <c r="I519" s="3" t="s">
        <v>1129</v>
      </c>
    </row>
    <row r="520" spans="1:9" x14ac:dyDescent="0.35">
      <c r="A520" s="3" t="s">
        <v>912</v>
      </c>
      <c r="B520" s="3">
        <f t="shared" si="8"/>
        <v>519</v>
      </c>
      <c r="C520" s="3"/>
      <c r="D520" s="3" t="s">
        <v>912</v>
      </c>
      <c r="E520" s="3"/>
      <c r="F520" s="3"/>
      <c r="G520" s="3"/>
      <c r="H520" s="3" t="s">
        <v>913</v>
      </c>
      <c r="I520" s="3" t="s">
        <v>1129</v>
      </c>
    </row>
    <row r="521" spans="1:9" x14ac:dyDescent="0.35">
      <c r="A521" s="3" t="s">
        <v>914</v>
      </c>
      <c r="B521" s="3">
        <f t="shared" si="8"/>
        <v>520</v>
      </c>
      <c r="C521" s="3"/>
      <c r="D521" s="3" t="s">
        <v>914</v>
      </c>
      <c r="E521" s="3"/>
      <c r="F521" s="3"/>
      <c r="G521" s="3"/>
      <c r="H521" s="3" t="s">
        <v>915</v>
      </c>
      <c r="I521" s="3" t="s">
        <v>1129</v>
      </c>
    </row>
    <row r="522" spans="1:9" x14ac:dyDescent="0.35">
      <c r="A522" s="3" t="s">
        <v>916</v>
      </c>
      <c r="B522" s="3">
        <f t="shared" si="8"/>
        <v>521</v>
      </c>
      <c r="C522" s="3"/>
      <c r="D522" s="3" t="s">
        <v>916</v>
      </c>
      <c r="E522" s="3"/>
      <c r="F522" s="3"/>
      <c r="G522" s="3"/>
      <c r="H522" s="3" t="s">
        <v>917</v>
      </c>
      <c r="I522" s="3" t="s">
        <v>1129</v>
      </c>
    </row>
    <row r="523" spans="1:9" x14ac:dyDescent="0.35">
      <c r="A523" s="3" t="s">
        <v>918</v>
      </c>
      <c r="B523" s="3">
        <f t="shared" si="8"/>
        <v>522</v>
      </c>
      <c r="C523" s="3"/>
      <c r="D523" s="3" t="s">
        <v>918</v>
      </c>
      <c r="E523" s="3"/>
      <c r="F523" s="3"/>
      <c r="G523" s="3"/>
      <c r="H523" s="3" t="s">
        <v>919</v>
      </c>
      <c r="I523" s="3" t="s">
        <v>1129</v>
      </c>
    </row>
    <row r="524" spans="1:9" x14ac:dyDescent="0.35">
      <c r="A524" s="3" t="s">
        <v>920</v>
      </c>
      <c r="B524" s="3">
        <f t="shared" si="8"/>
        <v>523</v>
      </c>
      <c r="C524" s="3"/>
      <c r="D524" s="3" t="s">
        <v>920</v>
      </c>
      <c r="E524" s="3"/>
      <c r="F524" s="3"/>
      <c r="G524" s="3"/>
      <c r="H524" s="3" t="s">
        <v>921</v>
      </c>
      <c r="I524" s="3" t="s">
        <v>1129</v>
      </c>
    </row>
    <row r="525" spans="1:9" x14ac:dyDescent="0.35">
      <c r="A525" s="2" t="s">
        <v>922</v>
      </c>
      <c r="B525" s="3">
        <f t="shared" si="8"/>
        <v>524</v>
      </c>
      <c r="C525" s="2"/>
      <c r="D525" s="2" t="s">
        <v>922</v>
      </c>
      <c r="E525" s="2"/>
      <c r="F525" s="2"/>
      <c r="G525" s="2"/>
      <c r="H525" s="2" t="s">
        <v>923</v>
      </c>
      <c r="I525" s="2" t="s">
        <v>1129</v>
      </c>
    </row>
    <row r="526" spans="1:9" x14ac:dyDescent="0.35">
      <c r="A526" s="2" t="s">
        <v>924</v>
      </c>
      <c r="B526" s="3">
        <f t="shared" si="8"/>
        <v>525</v>
      </c>
      <c r="C526" s="2"/>
      <c r="D526" s="2" t="s">
        <v>924</v>
      </c>
      <c r="E526" s="2"/>
      <c r="F526" s="2"/>
      <c r="G526" s="2"/>
      <c r="H526" s="2" t="s">
        <v>925</v>
      </c>
      <c r="I526" s="5"/>
    </row>
    <row r="527" spans="1:9" x14ac:dyDescent="0.35">
      <c r="A527" s="3" t="s">
        <v>926</v>
      </c>
      <c r="B527" s="3">
        <f t="shared" si="8"/>
        <v>526</v>
      </c>
      <c r="C527" s="3"/>
      <c r="D527" s="3" t="s">
        <v>926</v>
      </c>
      <c r="E527" s="3"/>
      <c r="F527" s="3"/>
      <c r="G527" s="3"/>
      <c r="H527" s="3" t="s">
        <v>927</v>
      </c>
      <c r="I527" s="3" t="s">
        <v>1129</v>
      </c>
    </row>
    <row r="528" spans="1:9" x14ac:dyDescent="0.35">
      <c r="A528" s="3" t="s">
        <v>928</v>
      </c>
      <c r="B528" s="3">
        <f t="shared" si="8"/>
        <v>527</v>
      </c>
      <c r="C528" s="3"/>
      <c r="D528" s="3" t="s">
        <v>928</v>
      </c>
      <c r="E528" s="3"/>
      <c r="F528" s="3"/>
      <c r="G528" s="3"/>
      <c r="H528" s="3" t="s">
        <v>929</v>
      </c>
      <c r="I528" s="3" t="s">
        <v>1129</v>
      </c>
    </row>
    <row r="529" spans="1:9" x14ac:dyDescent="0.35">
      <c r="A529" s="3" t="s">
        <v>930</v>
      </c>
      <c r="B529" s="3">
        <f t="shared" si="8"/>
        <v>528</v>
      </c>
      <c r="C529" s="3"/>
      <c r="D529" s="3" t="s">
        <v>930</v>
      </c>
      <c r="E529" s="3"/>
      <c r="F529" s="3"/>
      <c r="G529" s="3"/>
      <c r="H529" s="3" t="s">
        <v>931</v>
      </c>
      <c r="I529" s="3" t="s">
        <v>1129</v>
      </c>
    </row>
    <row r="530" spans="1:9" x14ac:dyDescent="0.35">
      <c r="A530" s="3" t="s">
        <v>932</v>
      </c>
      <c r="B530" s="3">
        <f t="shared" si="8"/>
        <v>529</v>
      </c>
      <c r="C530" s="3"/>
      <c r="D530" s="3" t="s">
        <v>932</v>
      </c>
      <c r="E530" s="3"/>
      <c r="F530" s="3"/>
      <c r="G530" s="3"/>
      <c r="H530" s="3" t="s">
        <v>933</v>
      </c>
      <c r="I530" s="3" t="s">
        <v>1129</v>
      </c>
    </row>
    <row r="531" spans="1:9" x14ac:dyDescent="0.35">
      <c r="A531" s="3" t="s">
        <v>934</v>
      </c>
      <c r="B531" s="3">
        <f t="shared" si="8"/>
        <v>530</v>
      </c>
      <c r="C531" s="3"/>
      <c r="D531" s="3" t="s">
        <v>934</v>
      </c>
      <c r="E531" s="3"/>
      <c r="F531" s="3"/>
      <c r="G531" s="3"/>
      <c r="H531" s="3" t="s">
        <v>935</v>
      </c>
      <c r="I531" s="3" t="s">
        <v>1129</v>
      </c>
    </row>
    <row r="532" spans="1:9" x14ac:dyDescent="0.35">
      <c r="A532" s="2" t="s">
        <v>936</v>
      </c>
      <c r="B532" s="3">
        <f t="shared" si="8"/>
        <v>531</v>
      </c>
      <c r="C532" s="2"/>
      <c r="D532" s="2" t="s">
        <v>936</v>
      </c>
      <c r="E532" s="2"/>
      <c r="F532" s="2"/>
      <c r="G532" s="2"/>
      <c r="H532" s="2" t="s">
        <v>937</v>
      </c>
      <c r="I532" s="5"/>
    </row>
    <row r="533" spans="1:9" x14ac:dyDescent="0.35">
      <c r="A533" s="3" t="s">
        <v>938</v>
      </c>
      <c r="B533" s="3">
        <f t="shared" si="8"/>
        <v>532</v>
      </c>
      <c r="C533" s="3"/>
      <c r="D533" s="3" t="s">
        <v>938</v>
      </c>
      <c r="E533" s="3"/>
      <c r="F533" s="3"/>
      <c r="G533" s="3"/>
      <c r="H533" s="3" t="s">
        <v>939</v>
      </c>
      <c r="I533" s="3" t="s">
        <v>1129</v>
      </c>
    </row>
    <row r="534" spans="1:9" x14ac:dyDescent="0.35">
      <c r="A534" s="3" t="s">
        <v>940</v>
      </c>
      <c r="B534" s="3">
        <f t="shared" si="8"/>
        <v>533</v>
      </c>
      <c r="C534" s="3"/>
      <c r="D534" s="3" t="s">
        <v>940</v>
      </c>
      <c r="E534" s="3"/>
      <c r="F534" s="3"/>
      <c r="G534" s="3"/>
      <c r="H534" s="3" t="s">
        <v>941</v>
      </c>
      <c r="I534" s="3" t="s">
        <v>1129</v>
      </c>
    </row>
    <row r="535" spans="1:9" x14ac:dyDescent="0.35">
      <c r="A535" s="3" t="s">
        <v>942</v>
      </c>
      <c r="B535" s="3">
        <f t="shared" si="8"/>
        <v>534</v>
      </c>
      <c r="C535" s="3"/>
      <c r="D535" s="3" t="s">
        <v>942</v>
      </c>
      <c r="E535" s="3"/>
      <c r="F535" s="3"/>
      <c r="G535" s="3"/>
      <c r="H535" s="3" t="s">
        <v>943</v>
      </c>
      <c r="I535" s="3" t="s">
        <v>1129</v>
      </c>
    </row>
    <row r="536" spans="1:9" x14ac:dyDescent="0.35">
      <c r="A536" s="3" t="s">
        <v>944</v>
      </c>
      <c r="B536" s="3">
        <f t="shared" si="8"/>
        <v>535</v>
      </c>
      <c r="C536" s="3"/>
      <c r="D536" s="3" t="s">
        <v>944</v>
      </c>
      <c r="E536" s="3"/>
      <c r="F536" s="3"/>
      <c r="G536" s="3"/>
      <c r="H536" s="3" t="s">
        <v>945</v>
      </c>
      <c r="I536" s="3" t="s">
        <v>1129</v>
      </c>
    </row>
    <row r="537" spans="1:9" x14ac:dyDescent="0.35">
      <c r="A537" s="3" t="s">
        <v>946</v>
      </c>
      <c r="B537" s="3">
        <f t="shared" si="8"/>
        <v>536</v>
      </c>
      <c r="C537" s="3"/>
      <c r="D537" s="3" t="s">
        <v>946</v>
      </c>
      <c r="E537" s="3"/>
      <c r="F537" s="3"/>
      <c r="G537" s="3"/>
      <c r="H537" s="3" t="s">
        <v>947</v>
      </c>
      <c r="I537" s="3" t="s">
        <v>1129</v>
      </c>
    </row>
    <row r="538" spans="1:9" x14ac:dyDescent="0.35">
      <c r="A538" s="2" t="s">
        <v>948</v>
      </c>
      <c r="B538" s="3">
        <f t="shared" si="8"/>
        <v>537</v>
      </c>
      <c r="C538" s="2"/>
      <c r="D538" s="2" t="s">
        <v>948</v>
      </c>
      <c r="E538" s="2"/>
      <c r="F538" s="2"/>
      <c r="G538" s="2"/>
      <c r="H538" s="2" t="s">
        <v>949</v>
      </c>
      <c r="I538" s="5"/>
    </row>
    <row r="539" spans="1:9" x14ac:dyDescent="0.35">
      <c r="A539" s="3" t="s">
        <v>950</v>
      </c>
      <c r="B539" s="3">
        <f t="shared" si="8"/>
        <v>538</v>
      </c>
      <c r="C539" s="3"/>
      <c r="D539" s="3" t="s">
        <v>950</v>
      </c>
      <c r="E539" s="3"/>
      <c r="F539" s="3"/>
      <c r="G539" s="3"/>
      <c r="H539" s="3" t="s">
        <v>951</v>
      </c>
      <c r="I539" s="3" t="s">
        <v>1231</v>
      </c>
    </row>
    <row r="540" spans="1:9" x14ac:dyDescent="0.35">
      <c r="A540" s="3" t="s">
        <v>952</v>
      </c>
      <c r="B540" s="3">
        <f t="shared" si="8"/>
        <v>539</v>
      </c>
      <c r="C540" s="3"/>
      <c r="D540" s="3" t="s">
        <v>952</v>
      </c>
      <c r="E540" s="3"/>
      <c r="F540" s="3"/>
      <c r="G540" s="3"/>
      <c r="H540" s="3" t="s">
        <v>953</v>
      </c>
      <c r="I540" s="3" t="s">
        <v>1232</v>
      </c>
    </row>
    <row r="541" spans="1:9" x14ac:dyDescent="0.35">
      <c r="A541" s="3" t="s">
        <v>954</v>
      </c>
      <c r="B541" s="3">
        <f t="shared" si="8"/>
        <v>540</v>
      </c>
      <c r="C541" s="3"/>
      <c r="D541" s="3" t="s">
        <v>954</v>
      </c>
      <c r="E541" s="3"/>
      <c r="F541" s="3"/>
      <c r="G541" s="3"/>
      <c r="H541" s="3" t="s">
        <v>955</v>
      </c>
      <c r="I541" s="3" t="s">
        <v>1232</v>
      </c>
    </row>
    <row r="542" spans="1:9" x14ac:dyDescent="0.35">
      <c r="A542" s="3" t="s">
        <v>956</v>
      </c>
      <c r="B542" s="3">
        <f t="shared" si="8"/>
        <v>541</v>
      </c>
      <c r="C542" s="3"/>
      <c r="D542" s="3" t="s">
        <v>956</v>
      </c>
      <c r="E542" s="3"/>
      <c r="F542" s="3"/>
      <c r="G542" s="3"/>
      <c r="H542" s="3" t="s">
        <v>957</v>
      </c>
      <c r="I542" s="3" t="s">
        <v>1232</v>
      </c>
    </row>
    <row r="543" spans="1:9" x14ac:dyDescent="0.35">
      <c r="A543" s="3" t="s">
        <v>958</v>
      </c>
      <c r="B543" s="3">
        <f t="shared" si="8"/>
        <v>542</v>
      </c>
      <c r="C543" s="3"/>
      <c r="D543" s="3" t="s">
        <v>958</v>
      </c>
      <c r="E543" s="3"/>
      <c r="F543" s="3"/>
      <c r="G543" s="3"/>
      <c r="H543" s="3" t="s">
        <v>959</v>
      </c>
      <c r="I543" s="3" t="s">
        <v>1232</v>
      </c>
    </row>
    <row r="544" spans="1:9" x14ac:dyDescent="0.35">
      <c r="A544" s="2" t="s">
        <v>960</v>
      </c>
      <c r="B544" s="3">
        <f t="shared" si="8"/>
        <v>543</v>
      </c>
      <c r="C544" s="2"/>
      <c r="D544" s="2" t="s">
        <v>960</v>
      </c>
      <c r="E544" s="2"/>
      <c r="F544" s="2"/>
      <c r="G544" s="2"/>
      <c r="H544" s="2" t="s">
        <v>961</v>
      </c>
      <c r="I544" s="2" t="s">
        <v>1129</v>
      </c>
    </row>
    <row r="545" spans="1:9" x14ac:dyDescent="0.35">
      <c r="A545" s="2" t="s">
        <v>962</v>
      </c>
      <c r="B545" s="3">
        <f t="shared" si="8"/>
        <v>544</v>
      </c>
      <c r="C545" s="2"/>
      <c r="D545" s="2" t="s">
        <v>962</v>
      </c>
      <c r="E545" s="2"/>
      <c r="F545" s="2"/>
      <c r="G545" s="2"/>
      <c r="H545" s="2" t="s">
        <v>963</v>
      </c>
      <c r="I545" s="5"/>
    </row>
    <row r="546" spans="1:9" x14ac:dyDescent="0.35">
      <c r="A546" s="3" t="s">
        <v>964</v>
      </c>
      <c r="B546" s="3">
        <f t="shared" si="8"/>
        <v>545</v>
      </c>
      <c r="C546" s="3"/>
      <c r="D546" s="3" t="s">
        <v>964</v>
      </c>
      <c r="E546" s="3"/>
      <c r="F546" s="3"/>
      <c r="G546" s="3"/>
      <c r="H546" s="3" t="s">
        <v>965</v>
      </c>
      <c r="I546" s="3" t="s">
        <v>1139</v>
      </c>
    </row>
    <row r="547" spans="1:9" x14ac:dyDescent="0.35">
      <c r="A547" s="3" t="s">
        <v>966</v>
      </c>
      <c r="B547" s="3">
        <f t="shared" si="8"/>
        <v>546</v>
      </c>
      <c r="C547" s="3"/>
      <c r="D547" s="3" t="s">
        <v>966</v>
      </c>
      <c r="E547" s="3"/>
      <c r="F547" s="3"/>
      <c r="G547" s="3"/>
      <c r="H547" s="3" t="s">
        <v>967</v>
      </c>
      <c r="I547" s="3" t="s">
        <v>1139</v>
      </c>
    </row>
    <row r="548" spans="1:9" x14ac:dyDescent="0.35">
      <c r="A548" s="3" t="s">
        <v>968</v>
      </c>
      <c r="B548" s="3">
        <f t="shared" si="8"/>
        <v>547</v>
      </c>
      <c r="C548" s="3"/>
      <c r="D548" s="3" t="s">
        <v>968</v>
      </c>
      <c r="E548" s="3"/>
      <c r="F548" s="3"/>
      <c r="G548" s="3"/>
      <c r="H548" s="3" t="s">
        <v>969</v>
      </c>
      <c r="I548" s="3" t="s">
        <v>1139</v>
      </c>
    </row>
    <row r="549" spans="1:9" x14ac:dyDescent="0.35">
      <c r="A549" s="3" t="s">
        <v>970</v>
      </c>
      <c r="B549" s="3">
        <f t="shared" si="8"/>
        <v>548</v>
      </c>
      <c r="C549" s="3"/>
      <c r="D549" s="3" t="s">
        <v>970</v>
      </c>
      <c r="E549" s="3"/>
      <c r="F549" s="3"/>
      <c r="G549" s="3"/>
      <c r="H549" s="3" t="s">
        <v>971</v>
      </c>
      <c r="I549" s="3" t="s">
        <v>1139</v>
      </c>
    </row>
    <row r="550" spans="1:9" x14ac:dyDescent="0.35">
      <c r="A550" s="3" t="s">
        <v>972</v>
      </c>
      <c r="B550" s="3">
        <f t="shared" si="8"/>
        <v>549</v>
      </c>
      <c r="C550" s="3"/>
      <c r="D550" s="3" t="s">
        <v>972</v>
      </c>
      <c r="E550" s="3"/>
      <c r="F550" s="3"/>
      <c r="G550" s="3"/>
      <c r="H550" s="3" t="s">
        <v>973</v>
      </c>
      <c r="I550" s="3" t="s">
        <v>1139</v>
      </c>
    </row>
    <row r="551" spans="1:9" x14ac:dyDescent="0.35">
      <c r="A551" s="2" t="s">
        <v>974</v>
      </c>
      <c r="B551" s="3">
        <f t="shared" si="8"/>
        <v>550</v>
      </c>
      <c r="C551" s="2"/>
      <c r="D551" s="2" t="s">
        <v>974</v>
      </c>
      <c r="E551" s="2"/>
      <c r="F551" s="2"/>
      <c r="G551" s="2"/>
      <c r="H551" s="2" t="s">
        <v>975</v>
      </c>
      <c r="I551" s="2" t="s">
        <v>1129</v>
      </c>
    </row>
    <row r="552" spans="1:9" x14ac:dyDescent="0.35">
      <c r="A552" s="3" t="s">
        <v>976</v>
      </c>
      <c r="B552" s="3">
        <f t="shared" si="8"/>
        <v>551</v>
      </c>
      <c r="C552" s="3"/>
      <c r="D552" s="3" t="s">
        <v>976</v>
      </c>
      <c r="E552" s="3"/>
      <c r="F552" s="3"/>
      <c r="G552" s="3"/>
      <c r="H552" s="3" t="s">
        <v>977</v>
      </c>
      <c r="I552" s="3" t="s">
        <v>1129</v>
      </c>
    </row>
    <row r="553" spans="1:9" x14ac:dyDescent="0.35">
      <c r="A553" s="3" t="s">
        <v>978</v>
      </c>
      <c r="B553" s="3">
        <f t="shared" si="8"/>
        <v>552</v>
      </c>
      <c r="C553" s="3"/>
      <c r="D553" s="3" t="s">
        <v>978</v>
      </c>
      <c r="E553" s="3"/>
      <c r="F553" s="3"/>
      <c r="G553" s="3"/>
      <c r="H553" s="3" t="s">
        <v>979</v>
      </c>
      <c r="I553" s="3" t="s">
        <v>1129</v>
      </c>
    </row>
    <row r="554" spans="1:9" x14ac:dyDescent="0.35">
      <c r="A554" s="3" t="s">
        <v>980</v>
      </c>
      <c r="B554" s="3">
        <f t="shared" si="8"/>
        <v>553</v>
      </c>
      <c r="C554" s="3"/>
      <c r="D554" s="3" t="s">
        <v>980</v>
      </c>
      <c r="E554" s="3"/>
      <c r="F554" s="3"/>
      <c r="G554" s="3"/>
      <c r="H554" s="3" t="s">
        <v>981</v>
      </c>
      <c r="I554" s="3" t="s">
        <v>1129</v>
      </c>
    </row>
    <row r="555" spans="1:9" x14ac:dyDescent="0.35">
      <c r="A555" s="3" t="s">
        <v>982</v>
      </c>
      <c r="B555" s="3">
        <f t="shared" si="8"/>
        <v>554</v>
      </c>
      <c r="C555" s="3"/>
      <c r="D555" s="3" t="s">
        <v>982</v>
      </c>
      <c r="E555" s="3"/>
      <c r="F555" s="3"/>
      <c r="G555" s="3"/>
      <c r="H555" s="3" t="s">
        <v>983</v>
      </c>
      <c r="I555" s="3" t="s">
        <v>1129</v>
      </c>
    </row>
    <row r="556" spans="1:9" x14ac:dyDescent="0.35">
      <c r="A556" s="3" t="s">
        <v>984</v>
      </c>
      <c r="B556" s="3">
        <f t="shared" si="8"/>
        <v>555</v>
      </c>
      <c r="C556" s="3"/>
      <c r="D556" s="3" t="s">
        <v>984</v>
      </c>
      <c r="E556" s="3"/>
      <c r="F556" s="3"/>
      <c r="G556" s="3"/>
      <c r="H556" s="3" t="s">
        <v>985</v>
      </c>
      <c r="I556" s="3" t="s">
        <v>1129</v>
      </c>
    </row>
    <row r="557" spans="1:9" x14ac:dyDescent="0.35">
      <c r="A557" s="3" t="s">
        <v>986</v>
      </c>
      <c r="B557" s="3">
        <f t="shared" si="8"/>
        <v>556</v>
      </c>
      <c r="C557" s="3"/>
      <c r="D557" s="3" t="s">
        <v>986</v>
      </c>
      <c r="E557" s="3"/>
      <c r="F557" s="3"/>
      <c r="G557" s="3"/>
      <c r="H557" s="3" t="s">
        <v>987</v>
      </c>
      <c r="I557" s="3" t="s">
        <v>1129</v>
      </c>
    </row>
    <row r="558" spans="1:9" x14ac:dyDescent="0.35">
      <c r="A558" s="2" t="s">
        <v>988</v>
      </c>
      <c r="B558" s="3">
        <f t="shared" si="8"/>
        <v>557</v>
      </c>
      <c r="C558" s="2"/>
      <c r="D558" s="2" t="s">
        <v>988</v>
      </c>
      <c r="E558" s="2"/>
      <c r="F558" s="2"/>
      <c r="G558" s="2"/>
      <c r="H558" s="2" t="s">
        <v>989</v>
      </c>
      <c r="I558" s="5"/>
    </row>
    <row r="559" spans="1:9" x14ac:dyDescent="0.35">
      <c r="A559" s="3" t="s">
        <v>990</v>
      </c>
      <c r="B559" s="3">
        <f t="shared" si="8"/>
        <v>558</v>
      </c>
      <c r="C559" s="3"/>
      <c r="D559" s="3" t="s">
        <v>990</v>
      </c>
      <c r="E559" s="3"/>
      <c r="F559" s="3"/>
      <c r="G559" s="3"/>
      <c r="H559" s="3" t="s">
        <v>991</v>
      </c>
      <c r="I559" s="3" t="s">
        <v>1129</v>
      </c>
    </row>
    <row r="560" spans="1:9" x14ac:dyDescent="0.35">
      <c r="A560" s="3" t="s">
        <v>992</v>
      </c>
      <c r="B560" s="3">
        <f t="shared" si="8"/>
        <v>559</v>
      </c>
      <c r="C560" s="3"/>
      <c r="D560" s="3" t="s">
        <v>992</v>
      </c>
      <c r="E560" s="3"/>
      <c r="F560" s="3"/>
      <c r="G560" s="3"/>
      <c r="H560" s="3" t="s">
        <v>993</v>
      </c>
      <c r="I560" s="3" t="s">
        <v>1129</v>
      </c>
    </row>
    <row r="561" spans="1:9" x14ac:dyDescent="0.35">
      <c r="A561" s="3" t="s">
        <v>994</v>
      </c>
      <c r="B561" s="3">
        <f t="shared" si="8"/>
        <v>560</v>
      </c>
      <c r="C561" s="3"/>
      <c r="D561" s="3" t="s">
        <v>994</v>
      </c>
      <c r="E561" s="3"/>
      <c r="F561" s="3"/>
      <c r="G561" s="3"/>
      <c r="H561" s="3" t="s">
        <v>995</v>
      </c>
      <c r="I561" s="3" t="s">
        <v>1129</v>
      </c>
    </row>
    <row r="562" spans="1:9" x14ac:dyDescent="0.35">
      <c r="A562" s="3" t="s">
        <v>996</v>
      </c>
      <c r="B562" s="3">
        <f t="shared" si="8"/>
        <v>561</v>
      </c>
      <c r="C562" s="3"/>
      <c r="D562" s="3" t="s">
        <v>996</v>
      </c>
      <c r="E562" s="3"/>
      <c r="F562" s="3"/>
      <c r="G562" s="3"/>
      <c r="H562" s="3" t="s">
        <v>997</v>
      </c>
      <c r="I562" s="3" t="s">
        <v>1129</v>
      </c>
    </row>
    <row r="563" spans="1:9" x14ac:dyDescent="0.35">
      <c r="A563" s="3" t="s">
        <v>998</v>
      </c>
      <c r="B563" s="3">
        <f t="shared" si="8"/>
        <v>562</v>
      </c>
      <c r="C563" s="3"/>
      <c r="D563" s="3" t="s">
        <v>998</v>
      </c>
      <c r="E563" s="3"/>
      <c r="F563" s="3"/>
      <c r="G563" s="3"/>
      <c r="H563" s="3" t="s">
        <v>999</v>
      </c>
      <c r="I563" s="3" t="s">
        <v>1129</v>
      </c>
    </row>
    <row r="564" spans="1:9" x14ac:dyDescent="0.35">
      <c r="A564" s="3" t="s">
        <v>1000</v>
      </c>
      <c r="B564" s="3">
        <f t="shared" si="8"/>
        <v>563</v>
      </c>
      <c r="C564" s="3"/>
      <c r="D564" s="3" t="s">
        <v>1000</v>
      </c>
      <c r="E564" s="3"/>
      <c r="F564" s="3"/>
      <c r="G564" s="3"/>
      <c r="H564" s="3" t="s">
        <v>1001</v>
      </c>
      <c r="I564" s="3" t="s">
        <v>1129</v>
      </c>
    </row>
    <row r="565" spans="1:9" x14ac:dyDescent="0.35">
      <c r="A565" s="3" t="s">
        <v>1002</v>
      </c>
      <c r="B565" s="3">
        <f t="shared" si="8"/>
        <v>564</v>
      </c>
      <c r="C565" s="3"/>
      <c r="D565" s="3" t="s">
        <v>1002</v>
      </c>
      <c r="E565" s="3"/>
      <c r="F565" s="3"/>
      <c r="G565" s="3"/>
      <c r="H565" s="3" t="s">
        <v>1003</v>
      </c>
      <c r="I565" s="3" t="s">
        <v>1129</v>
      </c>
    </row>
    <row r="566" spans="1:9" x14ac:dyDescent="0.35">
      <c r="A566" s="3" t="s">
        <v>1004</v>
      </c>
      <c r="B566" s="3">
        <f t="shared" si="8"/>
        <v>565</v>
      </c>
      <c r="C566" s="3"/>
      <c r="D566" s="3" t="s">
        <v>1004</v>
      </c>
      <c r="E566" s="3"/>
      <c r="F566" s="3"/>
      <c r="G566" s="3"/>
      <c r="H566" s="3" t="s">
        <v>1005</v>
      </c>
      <c r="I566" s="3" t="s">
        <v>1129</v>
      </c>
    </row>
    <row r="567" spans="1:9" x14ac:dyDescent="0.35">
      <c r="A567" s="3" t="s">
        <v>1006</v>
      </c>
      <c r="B567" s="3">
        <f t="shared" si="8"/>
        <v>566</v>
      </c>
      <c r="C567" s="3"/>
      <c r="D567" s="3" t="s">
        <v>1006</v>
      </c>
      <c r="E567" s="3"/>
      <c r="F567" s="3"/>
      <c r="G567" s="3"/>
      <c r="H567" s="3" t="s">
        <v>1007</v>
      </c>
      <c r="I567" s="3" t="s">
        <v>1129</v>
      </c>
    </row>
    <row r="568" spans="1:9" x14ac:dyDescent="0.35">
      <c r="A568" s="3" t="s">
        <v>1008</v>
      </c>
      <c r="B568" s="3">
        <f t="shared" si="8"/>
        <v>567</v>
      </c>
      <c r="C568" s="3"/>
      <c r="D568" s="3" t="s">
        <v>1008</v>
      </c>
      <c r="E568" s="3"/>
      <c r="F568" s="3"/>
      <c r="G568" s="3"/>
      <c r="H568" s="3" t="s">
        <v>1009</v>
      </c>
      <c r="I568" s="3" t="s">
        <v>1129</v>
      </c>
    </row>
    <row r="569" spans="1:9" x14ac:dyDescent="0.35">
      <c r="A569" s="2" t="s">
        <v>1010</v>
      </c>
      <c r="B569" s="3">
        <f t="shared" si="8"/>
        <v>568</v>
      </c>
      <c r="C569" s="2"/>
      <c r="D569" s="2" t="s">
        <v>1010</v>
      </c>
      <c r="E569" s="2"/>
      <c r="F569" s="2"/>
      <c r="G569" s="2"/>
      <c r="H569" s="2" t="s">
        <v>1011</v>
      </c>
      <c r="I569" s="5"/>
    </row>
    <row r="570" spans="1:9" x14ac:dyDescent="0.35">
      <c r="A570" s="3" t="s">
        <v>1012</v>
      </c>
      <c r="B570" s="3">
        <f t="shared" si="8"/>
        <v>569</v>
      </c>
      <c r="C570" s="3"/>
      <c r="D570" s="3" t="s">
        <v>1012</v>
      </c>
      <c r="E570" s="3"/>
      <c r="F570" s="3"/>
      <c r="G570" s="3"/>
      <c r="H570" s="3" t="s">
        <v>1013</v>
      </c>
      <c r="I570" s="3" t="s">
        <v>1129</v>
      </c>
    </row>
    <row r="571" spans="1:9" x14ac:dyDescent="0.35">
      <c r="A571" s="3" t="s">
        <v>1014</v>
      </c>
      <c r="B571" s="3">
        <f t="shared" si="8"/>
        <v>570</v>
      </c>
      <c r="C571" s="3"/>
      <c r="D571" s="3" t="s">
        <v>1014</v>
      </c>
      <c r="E571" s="3"/>
      <c r="F571" s="3"/>
      <c r="G571" s="3"/>
      <c r="H571" s="3" t="s">
        <v>1015</v>
      </c>
      <c r="I571" s="3" t="s">
        <v>1129</v>
      </c>
    </row>
    <row r="572" spans="1:9" x14ac:dyDescent="0.35">
      <c r="A572" s="3" t="s">
        <v>1016</v>
      </c>
      <c r="B572" s="3">
        <f t="shared" si="8"/>
        <v>571</v>
      </c>
      <c r="C572" s="3"/>
      <c r="D572" s="3" t="s">
        <v>1016</v>
      </c>
      <c r="E572" s="3"/>
      <c r="F572" s="3"/>
      <c r="G572" s="3"/>
      <c r="H572" s="3" t="s">
        <v>1017</v>
      </c>
      <c r="I572" s="3" t="s">
        <v>1129</v>
      </c>
    </row>
    <row r="573" spans="1:9" x14ac:dyDescent="0.35">
      <c r="A573" s="3" t="s">
        <v>1018</v>
      </c>
      <c r="B573" s="3">
        <f t="shared" si="8"/>
        <v>572</v>
      </c>
      <c r="C573" s="3"/>
      <c r="D573" s="3" t="s">
        <v>1018</v>
      </c>
      <c r="E573" s="3"/>
      <c r="F573" s="3"/>
      <c r="G573" s="3"/>
      <c r="H573" s="3" t="s">
        <v>1019</v>
      </c>
      <c r="I573" s="3" t="s">
        <v>1129</v>
      </c>
    </row>
    <row r="574" spans="1:9" x14ac:dyDescent="0.35">
      <c r="A574" s="3" t="s">
        <v>1020</v>
      </c>
      <c r="B574" s="3">
        <f t="shared" si="8"/>
        <v>573</v>
      </c>
      <c r="C574" s="3"/>
      <c r="D574" s="3" t="s">
        <v>1020</v>
      </c>
      <c r="E574" s="3"/>
      <c r="F574" s="3"/>
      <c r="G574" s="3"/>
      <c r="H574" s="3" t="s">
        <v>1021</v>
      </c>
      <c r="I574" s="3" t="s">
        <v>1129</v>
      </c>
    </row>
    <row r="575" spans="1:9" x14ac:dyDescent="0.35">
      <c r="A575" s="2" t="s">
        <v>1022</v>
      </c>
      <c r="B575" s="3">
        <f t="shared" si="8"/>
        <v>574</v>
      </c>
      <c r="C575" s="2"/>
      <c r="D575" s="2" t="s">
        <v>1022</v>
      </c>
      <c r="E575" s="2"/>
      <c r="F575" s="2"/>
      <c r="G575" s="2"/>
      <c r="H575" s="2" t="s">
        <v>1023</v>
      </c>
      <c r="I575" s="5"/>
    </row>
    <row r="576" spans="1:9" x14ac:dyDescent="0.35">
      <c r="A576" s="3" t="s">
        <v>1024</v>
      </c>
      <c r="B576" s="3">
        <f t="shared" si="8"/>
        <v>575</v>
      </c>
      <c r="C576" s="3"/>
      <c r="D576" s="3" t="s">
        <v>1024</v>
      </c>
      <c r="E576" s="3"/>
      <c r="F576" s="3"/>
      <c r="G576" s="3"/>
      <c r="H576" s="3" t="s">
        <v>1025</v>
      </c>
      <c r="I576" s="3" t="s">
        <v>1129</v>
      </c>
    </row>
    <row r="577" spans="1:9" x14ac:dyDescent="0.35">
      <c r="A577" s="3" t="s">
        <v>1026</v>
      </c>
      <c r="B577" s="3">
        <f t="shared" si="8"/>
        <v>576</v>
      </c>
      <c r="C577" s="3"/>
      <c r="D577" s="3" t="s">
        <v>1026</v>
      </c>
      <c r="E577" s="3"/>
      <c r="F577" s="3"/>
      <c r="G577" s="3"/>
      <c r="H577" s="3" t="s">
        <v>1027</v>
      </c>
      <c r="I577" s="3" t="s">
        <v>1129</v>
      </c>
    </row>
    <row r="578" spans="1:9" x14ac:dyDescent="0.35">
      <c r="A578" s="3" t="s">
        <v>1028</v>
      </c>
      <c r="B578" s="3">
        <f t="shared" si="8"/>
        <v>577</v>
      </c>
      <c r="C578" s="3"/>
      <c r="D578" s="3" t="s">
        <v>1028</v>
      </c>
      <c r="E578" s="3"/>
      <c r="F578" s="3"/>
      <c r="G578" s="3"/>
      <c r="H578" s="3" t="s">
        <v>1029</v>
      </c>
      <c r="I578" s="3" t="s">
        <v>1129</v>
      </c>
    </row>
    <row r="579" spans="1:9" x14ac:dyDescent="0.35">
      <c r="A579" s="3" t="s">
        <v>1030</v>
      </c>
      <c r="B579" s="3">
        <f t="shared" si="8"/>
        <v>578</v>
      </c>
      <c r="C579" s="3"/>
      <c r="D579" s="3" t="s">
        <v>1030</v>
      </c>
      <c r="E579" s="3"/>
      <c r="F579" s="3"/>
      <c r="G579" s="3"/>
      <c r="H579" s="3" t="s">
        <v>1031</v>
      </c>
      <c r="I579" s="3" t="s">
        <v>1129</v>
      </c>
    </row>
    <row r="580" spans="1:9" x14ac:dyDescent="0.35">
      <c r="A580" s="3" t="s">
        <v>1032</v>
      </c>
      <c r="B580" s="3">
        <f t="shared" si="8"/>
        <v>579</v>
      </c>
      <c r="C580" s="3"/>
      <c r="D580" s="3" t="s">
        <v>1032</v>
      </c>
      <c r="E580" s="3"/>
      <c r="F580" s="3"/>
      <c r="G580" s="3"/>
      <c r="H580" s="3" t="s">
        <v>1033</v>
      </c>
      <c r="I580" s="3" t="s">
        <v>1129</v>
      </c>
    </row>
    <row r="581" spans="1:9" x14ac:dyDescent="0.35">
      <c r="A581" s="2" t="s">
        <v>1034</v>
      </c>
      <c r="B581" s="3">
        <f t="shared" ref="B581:B627" si="9">B580+1</f>
        <v>580</v>
      </c>
      <c r="C581" s="2"/>
      <c r="D581" s="2" t="s">
        <v>1034</v>
      </c>
      <c r="E581" s="2"/>
      <c r="F581" s="2"/>
      <c r="G581" s="2"/>
      <c r="H581" s="2" t="s">
        <v>1035</v>
      </c>
      <c r="I581" s="5"/>
    </row>
    <row r="582" spans="1:9" x14ac:dyDescent="0.35">
      <c r="A582" s="3" t="s">
        <v>1036</v>
      </c>
      <c r="B582" s="3">
        <f t="shared" si="9"/>
        <v>581</v>
      </c>
      <c r="C582" s="3"/>
      <c r="D582" s="3" t="s">
        <v>1036</v>
      </c>
      <c r="E582" s="3"/>
      <c r="F582" s="3"/>
      <c r="G582" s="3"/>
      <c r="H582" s="3" t="s">
        <v>1037</v>
      </c>
      <c r="I582" s="3" t="s">
        <v>1129</v>
      </c>
    </row>
    <row r="583" spans="1:9" x14ac:dyDescent="0.35">
      <c r="A583" s="3" t="s">
        <v>1038</v>
      </c>
      <c r="B583" s="3">
        <f t="shared" si="9"/>
        <v>582</v>
      </c>
      <c r="C583" s="3"/>
      <c r="D583" s="3" t="s">
        <v>1038</v>
      </c>
      <c r="E583" s="3"/>
      <c r="F583" s="3"/>
      <c r="G583" s="3"/>
      <c r="H583" s="3" t="s">
        <v>1039</v>
      </c>
      <c r="I583" s="3" t="s">
        <v>1129</v>
      </c>
    </row>
    <row r="584" spans="1:9" x14ac:dyDescent="0.35">
      <c r="A584" s="3" t="s">
        <v>1040</v>
      </c>
      <c r="B584" s="3">
        <f t="shared" si="9"/>
        <v>583</v>
      </c>
      <c r="C584" s="3"/>
      <c r="D584" s="3" t="s">
        <v>1040</v>
      </c>
      <c r="E584" s="3"/>
      <c r="F584" s="3"/>
      <c r="G584" s="3"/>
      <c r="H584" s="3" t="s">
        <v>1041</v>
      </c>
      <c r="I584" s="3" t="s">
        <v>1129</v>
      </c>
    </row>
    <row r="585" spans="1:9" x14ac:dyDescent="0.35">
      <c r="A585" s="3" t="s">
        <v>1042</v>
      </c>
      <c r="B585" s="3">
        <f t="shared" si="9"/>
        <v>584</v>
      </c>
      <c r="C585" s="3"/>
      <c r="D585" s="3" t="s">
        <v>1042</v>
      </c>
      <c r="E585" s="3"/>
      <c r="F585" s="3"/>
      <c r="G585" s="3"/>
      <c r="H585" s="3" t="s">
        <v>1043</v>
      </c>
      <c r="I585" s="3" t="s">
        <v>1129</v>
      </c>
    </row>
    <row r="586" spans="1:9" x14ac:dyDescent="0.35">
      <c r="A586" s="3" t="s">
        <v>1044</v>
      </c>
      <c r="B586" s="3">
        <f t="shared" si="9"/>
        <v>585</v>
      </c>
      <c r="C586" s="3"/>
      <c r="D586" s="3" t="s">
        <v>1044</v>
      </c>
      <c r="E586" s="3"/>
      <c r="F586" s="3"/>
      <c r="G586" s="3"/>
      <c r="H586" s="3" t="s">
        <v>1045</v>
      </c>
      <c r="I586" s="3" t="s">
        <v>1129</v>
      </c>
    </row>
    <row r="587" spans="1:9" x14ac:dyDescent="0.35">
      <c r="A587" s="2" t="s">
        <v>1046</v>
      </c>
      <c r="B587" s="3">
        <f t="shared" si="9"/>
        <v>586</v>
      </c>
      <c r="C587" s="2"/>
      <c r="D587" s="2" t="s">
        <v>1046</v>
      </c>
      <c r="E587" s="2"/>
      <c r="F587" s="2"/>
      <c r="G587" s="2"/>
      <c r="H587" s="2" t="s">
        <v>1047</v>
      </c>
      <c r="I587" s="5"/>
    </row>
    <row r="588" spans="1:9" x14ac:dyDescent="0.35">
      <c r="A588" s="2" t="s">
        <v>1048</v>
      </c>
      <c r="B588" s="3">
        <f t="shared" si="9"/>
        <v>587</v>
      </c>
      <c r="C588" s="2"/>
      <c r="D588" s="2" t="s">
        <v>1048</v>
      </c>
      <c r="E588" s="2"/>
      <c r="F588" s="2"/>
      <c r="G588" s="2"/>
      <c r="H588" s="2" t="s">
        <v>1049</v>
      </c>
      <c r="I588" s="2" t="s">
        <v>1149</v>
      </c>
    </row>
    <row r="589" spans="1:9" x14ac:dyDescent="0.35">
      <c r="A589" s="3" t="s">
        <v>1050</v>
      </c>
      <c r="B589" s="3">
        <f t="shared" si="9"/>
        <v>588</v>
      </c>
      <c r="C589" s="3"/>
      <c r="D589" s="3" t="s">
        <v>1050</v>
      </c>
      <c r="E589" s="3"/>
      <c r="F589" s="3"/>
      <c r="G589" s="3"/>
      <c r="H589" s="3" t="s">
        <v>1051</v>
      </c>
      <c r="I589" s="3" t="s">
        <v>1149</v>
      </c>
    </row>
    <row r="590" spans="1:9" x14ac:dyDescent="0.35">
      <c r="A590" s="3" t="s">
        <v>1052</v>
      </c>
      <c r="B590" s="3">
        <f t="shared" si="9"/>
        <v>589</v>
      </c>
      <c r="C590" s="3"/>
      <c r="D590" s="3" t="s">
        <v>1052</v>
      </c>
      <c r="E590" s="3"/>
      <c r="F590" s="3"/>
      <c r="G590" s="3"/>
      <c r="H590" s="3" t="s">
        <v>1053</v>
      </c>
      <c r="I590" s="3" t="s">
        <v>1149</v>
      </c>
    </row>
    <row r="591" spans="1:9" x14ac:dyDescent="0.35">
      <c r="A591" s="3" t="s">
        <v>1054</v>
      </c>
      <c r="B591" s="3">
        <f t="shared" si="9"/>
        <v>590</v>
      </c>
      <c r="C591" s="3"/>
      <c r="D591" s="3" t="s">
        <v>1054</v>
      </c>
      <c r="E591" s="3"/>
      <c r="F591" s="3"/>
      <c r="G591" s="3"/>
      <c r="H591" s="3" t="s">
        <v>1055</v>
      </c>
      <c r="I591" s="3" t="s">
        <v>1149</v>
      </c>
    </row>
    <row r="592" spans="1:9" x14ac:dyDescent="0.35">
      <c r="A592" s="3" t="s">
        <v>1056</v>
      </c>
      <c r="B592" s="3">
        <f t="shared" si="9"/>
        <v>591</v>
      </c>
      <c r="C592" s="3"/>
      <c r="D592" s="3" t="s">
        <v>1056</v>
      </c>
      <c r="E592" s="3"/>
      <c r="F592" s="3"/>
      <c r="G592" s="3"/>
      <c r="H592" s="3" t="s">
        <v>1057</v>
      </c>
      <c r="I592" s="3" t="s">
        <v>1149</v>
      </c>
    </row>
    <row r="593" spans="1:9" x14ac:dyDescent="0.35">
      <c r="A593" s="3" t="s">
        <v>1058</v>
      </c>
      <c r="B593" s="3">
        <f t="shared" si="9"/>
        <v>592</v>
      </c>
      <c r="C593" s="3"/>
      <c r="D593" s="3" t="s">
        <v>1058</v>
      </c>
      <c r="E593" s="3"/>
      <c r="F593" s="3"/>
      <c r="G593" s="3"/>
      <c r="H593" s="3" t="s">
        <v>1059</v>
      </c>
      <c r="I593" s="3" t="s">
        <v>1149</v>
      </c>
    </row>
    <row r="594" spans="1:9" x14ac:dyDescent="0.35">
      <c r="A594" s="2" t="s">
        <v>1060</v>
      </c>
      <c r="B594" s="3">
        <f t="shared" si="9"/>
        <v>593</v>
      </c>
      <c r="C594" s="2"/>
      <c r="D594" s="2" t="s">
        <v>1060</v>
      </c>
      <c r="E594" s="2"/>
      <c r="F594" s="2"/>
      <c r="G594" s="2"/>
      <c r="H594" s="2" t="s">
        <v>1061</v>
      </c>
      <c r="I594" s="5"/>
    </row>
    <row r="595" spans="1:9" x14ac:dyDescent="0.35">
      <c r="A595" s="3" t="s">
        <v>1062</v>
      </c>
      <c r="B595" s="3">
        <f t="shared" si="9"/>
        <v>594</v>
      </c>
      <c r="C595" s="3"/>
      <c r="D595" s="3" t="s">
        <v>1062</v>
      </c>
      <c r="E595" s="3"/>
      <c r="F595" s="3"/>
      <c r="G595" s="3"/>
      <c r="H595" s="3" t="s">
        <v>1063</v>
      </c>
      <c r="I595" s="3" t="s">
        <v>1129</v>
      </c>
    </row>
    <row r="596" spans="1:9" x14ac:dyDescent="0.35">
      <c r="A596" s="3" t="s">
        <v>1064</v>
      </c>
      <c r="B596" s="3">
        <f t="shared" si="9"/>
        <v>595</v>
      </c>
      <c r="C596" s="3"/>
      <c r="D596" s="3" t="s">
        <v>1064</v>
      </c>
      <c r="E596" s="3"/>
      <c r="F596" s="3"/>
      <c r="G596" s="3"/>
      <c r="H596" s="3" t="s">
        <v>1065</v>
      </c>
      <c r="I596" s="3" t="s">
        <v>1129</v>
      </c>
    </row>
    <row r="597" spans="1:9" x14ac:dyDescent="0.35">
      <c r="A597" s="3" t="s">
        <v>1066</v>
      </c>
      <c r="B597" s="3">
        <f t="shared" si="9"/>
        <v>596</v>
      </c>
      <c r="C597" s="3"/>
      <c r="D597" s="3" t="s">
        <v>1066</v>
      </c>
      <c r="E597" s="3"/>
      <c r="F597" s="3"/>
      <c r="G597" s="3"/>
      <c r="H597" s="3" t="s">
        <v>1067</v>
      </c>
      <c r="I597" s="3" t="s">
        <v>1129</v>
      </c>
    </row>
    <row r="598" spans="1:9" x14ac:dyDescent="0.35">
      <c r="A598" s="2" t="s">
        <v>1068</v>
      </c>
      <c r="B598" s="3">
        <f t="shared" si="9"/>
        <v>597</v>
      </c>
      <c r="C598" s="2"/>
      <c r="D598" s="2" t="s">
        <v>1068</v>
      </c>
      <c r="E598" s="2"/>
      <c r="F598" s="2"/>
      <c r="G598" s="2"/>
      <c r="H598" s="2" t="s">
        <v>1069</v>
      </c>
      <c r="I598" s="5"/>
    </row>
    <row r="599" spans="1:9" x14ac:dyDescent="0.35">
      <c r="A599" s="3" t="s">
        <v>1070</v>
      </c>
      <c r="B599" s="3">
        <f t="shared" si="9"/>
        <v>598</v>
      </c>
      <c r="C599" s="3"/>
      <c r="D599" s="3" t="s">
        <v>1070</v>
      </c>
      <c r="E599" s="3"/>
      <c r="F599" s="3"/>
      <c r="G599" s="3"/>
      <c r="H599" s="3" t="s">
        <v>1071</v>
      </c>
      <c r="I599" s="3" t="s">
        <v>1149</v>
      </c>
    </row>
    <row r="600" spans="1:9" x14ac:dyDescent="0.35">
      <c r="A600" s="3" t="s">
        <v>1072</v>
      </c>
      <c r="B600" s="3">
        <f t="shared" si="9"/>
        <v>599</v>
      </c>
      <c r="C600" s="3"/>
      <c r="D600" s="3" t="s">
        <v>1072</v>
      </c>
      <c r="E600" s="3"/>
      <c r="F600" s="3"/>
      <c r="G600" s="3"/>
      <c r="H600" s="3" t="s">
        <v>1073</v>
      </c>
      <c r="I600" s="3" t="s">
        <v>1149</v>
      </c>
    </row>
    <row r="601" spans="1:9" x14ac:dyDescent="0.35">
      <c r="A601" s="3" t="s">
        <v>1074</v>
      </c>
      <c r="B601" s="3">
        <f t="shared" si="9"/>
        <v>600</v>
      </c>
      <c r="C601" s="3"/>
      <c r="D601" s="3" t="s">
        <v>1074</v>
      </c>
      <c r="E601" s="3"/>
      <c r="F601" s="3"/>
      <c r="G601" s="3"/>
      <c r="H601" s="3" t="s">
        <v>1075</v>
      </c>
      <c r="I601" s="3" t="s">
        <v>1149</v>
      </c>
    </row>
    <row r="602" spans="1:9" x14ac:dyDescent="0.35">
      <c r="A602" s="3" t="s">
        <v>1076</v>
      </c>
      <c r="B602" s="3">
        <f t="shared" si="9"/>
        <v>601</v>
      </c>
      <c r="C602" s="3"/>
      <c r="D602" s="3" t="s">
        <v>1076</v>
      </c>
      <c r="E602" s="3"/>
      <c r="F602" s="3"/>
      <c r="G602" s="3"/>
      <c r="H602" s="3" t="s">
        <v>1077</v>
      </c>
      <c r="I602" s="3" t="s">
        <v>1149</v>
      </c>
    </row>
    <row r="603" spans="1:9" x14ac:dyDescent="0.35">
      <c r="A603" s="2" t="s">
        <v>1078</v>
      </c>
      <c r="B603" s="3">
        <f t="shared" si="9"/>
        <v>602</v>
      </c>
      <c r="C603" s="2"/>
      <c r="D603" s="2" t="s">
        <v>1078</v>
      </c>
      <c r="E603" s="2"/>
      <c r="F603" s="2"/>
      <c r="G603" s="2"/>
      <c r="H603" s="2" t="s">
        <v>1079</v>
      </c>
      <c r="I603" s="5"/>
    </row>
    <row r="604" spans="1:9" x14ac:dyDescent="0.35">
      <c r="A604" s="3" t="s">
        <v>1080</v>
      </c>
      <c r="B604" s="3">
        <f t="shared" si="9"/>
        <v>603</v>
      </c>
      <c r="C604" s="3"/>
      <c r="D604" s="3" t="s">
        <v>1080</v>
      </c>
      <c r="E604" s="3"/>
      <c r="F604" s="3"/>
      <c r="G604" s="3"/>
      <c r="H604" s="3" t="s">
        <v>1081</v>
      </c>
      <c r="I604" s="3" t="s">
        <v>1136</v>
      </c>
    </row>
    <row r="605" spans="1:9" x14ac:dyDescent="0.35">
      <c r="A605" s="3" t="s">
        <v>1082</v>
      </c>
      <c r="B605" s="3">
        <f t="shared" si="9"/>
        <v>604</v>
      </c>
      <c r="C605" s="3"/>
      <c r="D605" s="3" t="s">
        <v>1082</v>
      </c>
      <c r="E605" s="3"/>
      <c r="F605" s="3"/>
      <c r="G605" s="3"/>
      <c r="H605" s="3" t="s">
        <v>1083</v>
      </c>
      <c r="I605" s="3" t="s">
        <v>1136</v>
      </c>
    </row>
    <row r="606" spans="1:9" x14ac:dyDescent="0.35">
      <c r="A606" s="3" t="s">
        <v>1084</v>
      </c>
      <c r="B606" s="3">
        <f t="shared" si="9"/>
        <v>605</v>
      </c>
      <c r="C606" s="3"/>
      <c r="D606" s="3" t="s">
        <v>1084</v>
      </c>
      <c r="E606" s="3"/>
      <c r="F606" s="3"/>
      <c r="G606" s="3"/>
      <c r="H606" s="3" t="s">
        <v>1085</v>
      </c>
      <c r="I606" s="3" t="s">
        <v>1136</v>
      </c>
    </row>
    <row r="607" spans="1:9" x14ac:dyDescent="0.35">
      <c r="A607" s="3" t="s">
        <v>1086</v>
      </c>
      <c r="B607" s="3">
        <f t="shared" si="9"/>
        <v>606</v>
      </c>
      <c r="C607" s="3"/>
      <c r="D607" s="3" t="s">
        <v>1086</v>
      </c>
      <c r="E607" s="3"/>
      <c r="F607" s="3"/>
      <c r="G607" s="3"/>
      <c r="H607" s="3" t="s">
        <v>1087</v>
      </c>
      <c r="I607" s="3" t="s">
        <v>1136</v>
      </c>
    </row>
    <row r="608" spans="1:9" x14ac:dyDescent="0.35">
      <c r="A608" s="3" t="s">
        <v>1088</v>
      </c>
      <c r="B608" s="3">
        <f t="shared" si="9"/>
        <v>607</v>
      </c>
      <c r="C608" s="3"/>
      <c r="D608" s="3" t="s">
        <v>1088</v>
      </c>
      <c r="E608" s="3"/>
      <c r="F608" s="3"/>
      <c r="G608" s="3"/>
      <c r="H608" s="3" t="s">
        <v>1089</v>
      </c>
      <c r="I608" s="3" t="s">
        <v>1136</v>
      </c>
    </row>
    <row r="609" spans="1:9" x14ac:dyDescent="0.35">
      <c r="A609" s="2" t="s">
        <v>1090</v>
      </c>
      <c r="B609" s="3">
        <f t="shared" si="9"/>
        <v>608</v>
      </c>
      <c r="C609" s="2"/>
      <c r="D609" s="2" t="s">
        <v>1090</v>
      </c>
      <c r="E609" s="2"/>
      <c r="F609" s="2"/>
      <c r="G609" s="2"/>
      <c r="H609" s="2" t="s">
        <v>1091</v>
      </c>
      <c r="I609" s="5"/>
    </row>
    <row r="610" spans="1:9" x14ac:dyDescent="0.35">
      <c r="A610" s="2" t="s">
        <v>1092</v>
      </c>
      <c r="B610" s="3">
        <f t="shared" si="9"/>
        <v>609</v>
      </c>
      <c r="C610" s="2"/>
      <c r="D610" s="2" t="s">
        <v>1092</v>
      </c>
      <c r="E610" s="2"/>
      <c r="F610" s="2"/>
      <c r="G610" s="2"/>
      <c r="H610" s="2" t="s">
        <v>1093</v>
      </c>
      <c r="I610" s="2" t="s">
        <v>1229</v>
      </c>
    </row>
    <row r="611" spans="1:9" x14ac:dyDescent="0.35">
      <c r="A611" s="3" t="s">
        <v>1094</v>
      </c>
      <c r="B611" s="3">
        <f t="shared" si="9"/>
        <v>610</v>
      </c>
      <c r="C611" s="3"/>
      <c r="D611" s="3" t="s">
        <v>1094</v>
      </c>
      <c r="E611" s="3"/>
      <c r="F611" s="3"/>
      <c r="G611" s="3"/>
      <c r="H611" s="3" t="s">
        <v>1095</v>
      </c>
      <c r="I611" s="3" t="s">
        <v>1229</v>
      </c>
    </row>
    <row r="612" spans="1:9" x14ac:dyDescent="0.35">
      <c r="A612" s="3" t="s">
        <v>1096</v>
      </c>
      <c r="B612" s="3">
        <f t="shared" si="9"/>
        <v>611</v>
      </c>
      <c r="C612" s="3"/>
      <c r="D612" s="3" t="s">
        <v>1096</v>
      </c>
      <c r="E612" s="3"/>
      <c r="F612" s="3"/>
      <c r="G612" s="3"/>
      <c r="H612" s="3" t="s">
        <v>1097</v>
      </c>
      <c r="I612" s="3" t="s">
        <v>1229</v>
      </c>
    </row>
    <row r="613" spans="1:9" x14ac:dyDescent="0.35">
      <c r="A613" s="3" t="s">
        <v>1098</v>
      </c>
      <c r="B613" s="3">
        <f t="shared" si="9"/>
        <v>612</v>
      </c>
      <c r="C613" s="3"/>
      <c r="D613" s="3" t="s">
        <v>1098</v>
      </c>
      <c r="E613" s="3"/>
      <c r="F613" s="3"/>
      <c r="G613" s="3"/>
      <c r="H613" s="3" t="s">
        <v>1099</v>
      </c>
      <c r="I613" s="3" t="s">
        <v>1229</v>
      </c>
    </row>
    <row r="614" spans="1:9" x14ac:dyDescent="0.35">
      <c r="A614" s="3" t="s">
        <v>1100</v>
      </c>
      <c r="B614" s="3">
        <f t="shared" si="9"/>
        <v>613</v>
      </c>
      <c r="C614" s="3"/>
      <c r="D614" s="3" t="s">
        <v>1100</v>
      </c>
      <c r="E614" s="3"/>
      <c r="F614" s="3"/>
      <c r="G614" s="3"/>
      <c r="H614" s="3" t="s">
        <v>1101</v>
      </c>
      <c r="I614" s="3" t="s">
        <v>1229</v>
      </c>
    </row>
    <row r="615" spans="1:9" x14ac:dyDescent="0.35">
      <c r="A615" s="3" t="s">
        <v>1102</v>
      </c>
      <c r="B615" s="3">
        <f t="shared" si="9"/>
        <v>614</v>
      </c>
      <c r="C615" s="3"/>
      <c r="D615" s="3" t="s">
        <v>1102</v>
      </c>
      <c r="E615" s="3"/>
      <c r="F615" s="3"/>
      <c r="G615" s="3"/>
      <c r="H615" s="3" t="s">
        <v>1103</v>
      </c>
      <c r="I615" s="3" t="s">
        <v>1229</v>
      </c>
    </row>
    <row r="616" spans="1:9" x14ac:dyDescent="0.35">
      <c r="A616" s="2" t="s">
        <v>1104</v>
      </c>
      <c r="B616" s="3">
        <f t="shared" si="9"/>
        <v>615</v>
      </c>
      <c r="C616" s="2"/>
      <c r="D616" s="2" t="s">
        <v>1104</v>
      </c>
      <c r="E616" s="2"/>
      <c r="F616" s="2"/>
      <c r="G616" s="2"/>
      <c r="H616" s="2" t="s">
        <v>1105</v>
      </c>
      <c r="I616" s="5"/>
    </row>
    <row r="617" spans="1:9" x14ac:dyDescent="0.35">
      <c r="A617" s="3" t="s">
        <v>1106</v>
      </c>
      <c r="B617" s="3">
        <f t="shared" si="9"/>
        <v>616</v>
      </c>
      <c r="C617" s="3"/>
      <c r="D617" s="3" t="s">
        <v>1106</v>
      </c>
      <c r="E617" s="3"/>
      <c r="F617" s="3"/>
      <c r="G617" s="3"/>
      <c r="H617" s="3" t="s">
        <v>1107</v>
      </c>
      <c r="I617" s="3" t="s">
        <v>1229</v>
      </c>
    </row>
    <row r="618" spans="1:9" x14ac:dyDescent="0.35">
      <c r="A618" s="3" t="s">
        <v>1108</v>
      </c>
      <c r="B618" s="3">
        <f t="shared" si="9"/>
        <v>617</v>
      </c>
      <c r="C618" s="3"/>
      <c r="D618" s="3" t="s">
        <v>1108</v>
      </c>
      <c r="E618" s="3"/>
      <c r="F618" s="3"/>
      <c r="G618" s="3"/>
      <c r="H618" s="3" t="s">
        <v>1109</v>
      </c>
      <c r="I618" s="3" t="s">
        <v>1229</v>
      </c>
    </row>
    <row r="619" spans="1:9" x14ac:dyDescent="0.35">
      <c r="A619" s="3" t="s">
        <v>1110</v>
      </c>
      <c r="B619" s="3">
        <f t="shared" si="9"/>
        <v>618</v>
      </c>
      <c r="C619" s="3"/>
      <c r="D619" s="3" t="s">
        <v>1110</v>
      </c>
      <c r="E619" s="3"/>
      <c r="F619" s="3"/>
      <c r="G619" s="3"/>
      <c r="H619" s="3" t="s">
        <v>1111</v>
      </c>
      <c r="I619" s="3" t="s">
        <v>1229</v>
      </c>
    </row>
    <row r="620" spans="1:9" x14ac:dyDescent="0.35">
      <c r="A620" s="3" t="s">
        <v>1112</v>
      </c>
      <c r="B620" s="3">
        <f t="shared" si="9"/>
        <v>619</v>
      </c>
      <c r="C620" s="3"/>
      <c r="D620" s="3" t="s">
        <v>1112</v>
      </c>
      <c r="E620" s="3"/>
      <c r="F620" s="3"/>
      <c r="G620" s="3"/>
      <c r="H620" s="3" t="s">
        <v>1113</v>
      </c>
      <c r="I620" s="3" t="s">
        <v>1229</v>
      </c>
    </row>
    <row r="621" spans="1:9" x14ac:dyDescent="0.35">
      <c r="A621" s="2" t="s">
        <v>1114</v>
      </c>
      <c r="B621" s="3">
        <f t="shared" si="9"/>
        <v>620</v>
      </c>
      <c r="C621" s="2"/>
      <c r="D621" s="2" t="s">
        <v>1114</v>
      </c>
      <c r="E621" s="2"/>
      <c r="F621" s="2"/>
      <c r="G621" s="2"/>
      <c r="H621" s="2" t="s">
        <v>1115</v>
      </c>
      <c r="I621" s="5"/>
    </row>
    <row r="622" spans="1:9" x14ac:dyDescent="0.35">
      <c r="A622" s="3" t="s">
        <v>1116</v>
      </c>
      <c r="B622" s="3">
        <f t="shared" si="9"/>
        <v>621</v>
      </c>
      <c r="C622" s="3"/>
      <c r="D622" s="3" t="s">
        <v>1116</v>
      </c>
      <c r="E622" s="3"/>
      <c r="F622" s="3"/>
      <c r="G622" s="3"/>
      <c r="H622" s="3" t="s">
        <v>1117</v>
      </c>
      <c r="I622" s="3" t="s">
        <v>1229</v>
      </c>
    </row>
    <row r="623" spans="1:9" x14ac:dyDescent="0.35">
      <c r="A623" s="3" t="s">
        <v>1118</v>
      </c>
      <c r="B623" s="3">
        <f t="shared" si="9"/>
        <v>622</v>
      </c>
      <c r="C623" s="3"/>
      <c r="D623" s="3" t="s">
        <v>1118</v>
      </c>
      <c r="E623" s="3"/>
      <c r="F623" s="3"/>
      <c r="G623" s="3"/>
      <c r="H623" s="3" t="s">
        <v>1119</v>
      </c>
      <c r="I623" s="3" t="s">
        <v>1229</v>
      </c>
    </row>
    <row r="624" spans="1:9" x14ac:dyDescent="0.35">
      <c r="A624" s="3" t="s">
        <v>1120</v>
      </c>
      <c r="B624" s="3">
        <f t="shared" si="9"/>
        <v>623</v>
      </c>
      <c r="C624" s="3"/>
      <c r="D624" s="3" t="s">
        <v>1120</v>
      </c>
      <c r="E624" s="3"/>
      <c r="F624" s="3"/>
      <c r="G624" s="3"/>
      <c r="H624" s="3" t="s">
        <v>1121</v>
      </c>
      <c r="I624" s="3" t="s">
        <v>1229</v>
      </c>
    </row>
    <row r="625" spans="1:9" x14ac:dyDescent="0.35">
      <c r="A625" s="2" t="s">
        <v>1122</v>
      </c>
      <c r="B625" s="3">
        <f t="shared" si="9"/>
        <v>624</v>
      </c>
      <c r="C625" s="2"/>
      <c r="D625" s="2" t="s">
        <v>1122</v>
      </c>
      <c r="E625" s="2"/>
      <c r="F625" s="2"/>
      <c r="G625" s="2"/>
      <c r="H625" s="2" t="s">
        <v>1123</v>
      </c>
      <c r="I625" s="5"/>
    </row>
    <row r="626" spans="1:9" x14ac:dyDescent="0.35">
      <c r="A626" s="3" t="s">
        <v>1124</v>
      </c>
      <c r="B626" s="3">
        <f t="shared" si="9"/>
        <v>625</v>
      </c>
      <c r="C626" s="3"/>
      <c r="D626" s="3" t="s">
        <v>1124</v>
      </c>
      <c r="E626" s="3"/>
      <c r="F626" s="3"/>
      <c r="G626" s="3"/>
      <c r="H626" s="3" t="s">
        <v>1125</v>
      </c>
      <c r="I626" s="3" t="s">
        <v>1229</v>
      </c>
    </row>
    <row r="627" spans="1:9" x14ac:dyDescent="0.35">
      <c r="A627" s="3" t="s">
        <v>1126</v>
      </c>
      <c r="B627" s="3">
        <f t="shared" si="9"/>
        <v>626</v>
      </c>
      <c r="C627" s="3"/>
      <c r="D627" s="3" t="s">
        <v>1126</v>
      </c>
      <c r="E627" s="3"/>
      <c r="F627" s="3"/>
      <c r="G627" s="3"/>
      <c r="H627" s="3" t="s">
        <v>1127</v>
      </c>
      <c r="I627" s="3" t="s">
        <v>1229</v>
      </c>
    </row>
  </sheetData>
  <mergeCells count="4">
    <mergeCell ref="C2:H2"/>
    <mergeCell ref="D3:H3"/>
    <mergeCell ref="E4:H4"/>
    <mergeCell ref="D5:H5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228"/>
  <sheetViews>
    <sheetView workbookViewId="0">
      <selection activeCell="A9" sqref="A9"/>
    </sheetView>
  </sheetViews>
  <sheetFormatPr defaultRowHeight="14.5" x14ac:dyDescent="0.35"/>
  <sheetData>
    <row r="1" spans="1:3" ht="20" x14ac:dyDescent="0.35">
      <c r="A1" s="1" t="s">
        <v>0</v>
      </c>
      <c r="B1" s="1" t="s">
        <v>1</v>
      </c>
      <c r="C1" s="1" t="s">
        <v>1128</v>
      </c>
    </row>
    <row r="2" spans="1:3" ht="63" x14ac:dyDescent="0.35">
      <c r="A2" s="2">
        <v>1</v>
      </c>
      <c r="B2" s="2" t="s">
        <v>1252</v>
      </c>
      <c r="C2" s="5"/>
    </row>
    <row r="3" spans="1:3" ht="50" x14ac:dyDescent="0.35">
      <c r="A3" s="3">
        <v>1.1000000000000001</v>
      </c>
      <c r="B3" s="3" t="s">
        <v>1253</v>
      </c>
      <c r="C3" s="3" t="s">
        <v>1219</v>
      </c>
    </row>
    <row r="4" spans="1:3" ht="63" x14ac:dyDescent="0.35">
      <c r="A4" s="2">
        <v>1.2</v>
      </c>
      <c r="B4" s="2" t="s">
        <v>1254</v>
      </c>
      <c r="C4" s="5"/>
    </row>
    <row r="5" spans="1:3" ht="50" x14ac:dyDescent="0.35">
      <c r="A5" s="3" t="s">
        <v>5</v>
      </c>
      <c r="B5" s="3" t="s">
        <v>1255</v>
      </c>
      <c r="C5" s="3" t="s">
        <v>1219</v>
      </c>
    </row>
    <row r="6" spans="1:3" ht="30" x14ac:dyDescent="0.35">
      <c r="A6" s="3" t="s">
        <v>7</v>
      </c>
      <c r="B6" s="3" t="s">
        <v>1256</v>
      </c>
      <c r="C6" s="3" t="s">
        <v>1219</v>
      </c>
    </row>
    <row r="7" spans="1:3" ht="30" x14ac:dyDescent="0.35">
      <c r="A7" s="3" t="s">
        <v>9</v>
      </c>
      <c r="B7" s="3" t="s">
        <v>1257</v>
      </c>
      <c r="C7" s="3" t="s">
        <v>1219</v>
      </c>
    </row>
    <row r="8" spans="1:3" ht="30" x14ac:dyDescent="0.35">
      <c r="A8" s="3" t="s">
        <v>15</v>
      </c>
      <c r="B8" s="3" t="s">
        <v>1258</v>
      </c>
      <c r="C8" s="3" t="s">
        <v>1219</v>
      </c>
    </row>
    <row r="9" spans="1:3" ht="60" x14ac:dyDescent="0.35">
      <c r="A9" s="3" t="s">
        <v>17</v>
      </c>
      <c r="B9" s="3" t="s">
        <v>1259</v>
      </c>
      <c r="C9" s="3" t="s">
        <v>1219</v>
      </c>
    </row>
    <row r="10" spans="1:3" ht="73.5" x14ac:dyDescent="0.35">
      <c r="A10" s="3">
        <v>1.3</v>
      </c>
      <c r="B10" s="4" t="s">
        <v>1260</v>
      </c>
      <c r="C10" s="5"/>
    </row>
    <row r="11" spans="1:3" ht="63" x14ac:dyDescent="0.35">
      <c r="A11" s="2">
        <v>1.4</v>
      </c>
      <c r="B11" s="2" t="s">
        <v>1261</v>
      </c>
      <c r="C11" s="5"/>
    </row>
    <row r="12" spans="1:3" ht="70" x14ac:dyDescent="0.35">
      <c r="A12" s="3" t="s">
        <v>127</v>
      </c>
      <c r="B12" s="3" t="s">
        <v>1262</v>
      </c>
      <c r="C12" s="3" t="s">
        <v>1263</v>
      </c>
    </row>
    <row r="13" spans="1:3" ht="70" x14ac:dyDescent="0.35">
      <c r="A13" s="3" t="s">
        <v>129</v>
      </c>
      <c r="B13" s="3" t="s">
        <v>1264</v>
      </c>
      <c r="C13" s="3" t="s">
        <v>1265</v>
      </c>
    </row>
    <row r="14" spans="1:3" ht="70" x14ac:dyDescent="0.35">
      <c r="A14" s="3" t="s">
        <v>143</v>
      </c>
      <c r="B14" s="3" t="s">
        <v>1266</v>
      </c>
      <c r="C14" s="3" t="s">
        <v>1267</v>
      </c>
    </row>
    <row r="15" spans="1:3" ht="42" x14ac:dyDescent="0.35">
      <c r="A15" s="2" t="s">
        <v>145</v>
      </c>
      <c r="B15" s="2" t="s">
        <v>1268</v>
      </c>
      <c r="C15" s="5"/>
    </row>
    <row r="16" spans="1:3" ht="70" x14ac:dyDescent="0.35">
      <c r="A16" s="3" t="s">
        <v>147</v>
      </c>
      <c r="B16" s="3" t="s">
        <v>1269</v>
      </c>
      <c r="C16" s="3" t="s">
        <v>1267</v>
      </c>
    </row>
    <row r="17" spans="1:3" ht="70" x14ac:dyDescent="0.35">
      <c r="A17" s="3" t="s">
        <v>149</v>
      </c>
      <c r="B17" s="3" t="s">
        <v>1270</v>
      </c>
      <c r="C17" s="3" t="s">
        <v>1267</v>
      </c>
    </row>
    <row r="18" spans="1:3" ht="70" x14ac:dyDescent="0.35">
      <c r="A18" s="3" t="s">
        <v>151</v>
      </c>
      <c r="B18" s="3" t="s">
        <v>1271</v>
      </c>
      <c r="C18" s="3" t="s">
        <v>1267</v>
      </c>
    </row>
    <row r="19" spans="1:3" ht="70" x14ac:dyDescent="0.35">
      <c r="A19" s="3" t="s">
        <v>153</v>
      </c>
      <c r="B19" s="3" t="s">
        <v>1272</v>
      </c>
      <c r="C19" s="3" t="s">
        <v>1267</v>
      </c>
    </row>
    <row r="20" spans="1:3" ht="21" x14ac:dyDescent="0.35">
      <c r="A20" s="2" t="s">
        <v>220</v>
      </c>
      <c r="B20" s="2" t="s">
        <v>1273</v>
      </c>
      <c r="C20" s="5"/>
    </row>
    <row r="21" spans="1:3" ht="70" x14ac:dyDescent="0.35">
      <c r="A21" s="3" t="s">
        <v>222</v>
      </c>
      <c r="B21" s="3" t="s">
        <v>1274</v>
      </c>
      <c r="C21" s="3" t="s">
        <v>1267</v>
      </c>
    </row>
    <row r="22" spans="1:3" ht="70" x14ac:dyDescent="0.35">
      <c r="A22" s="3" t="s">
        <v>224</v>
      </c>
      <c r="B22" s="3" t="s">
        <v>1275</v>
      </c>
      <c r="C22" s="3" t="s">
        <v>1267</v>
      </c>
    </row>
    <row r="23" spans="1:3" ht="70" x14ac:dyDescent="0.35">
      <c r="A23" s="3" t="s">
        <v>226</v>
      </c>
      <c r="B23" s="3" t="s">
        <v>1276</v>
      </c>
      <c r="C23" s="3" t="s">
        <v>1267</v>
      </c>
    </row>
    <row r="24" spans="1:3" ht="70" x14ac:dyDescent="0.35">
      <c r="A24" s="3" t="s">
        <v>228</v>
      </c>
      <c r="B24" s="3" t="s">
        <v>1277</v>
      </c>
      <c r="C24" s="3" t="s">
        <v>1267</v>
      </c>
    </row>
    <row r="25" spans="1:3" ht="70" x14ac:dyDescent="0.35">
      <c r="A25" s="3" t="s">
        <v>230</v>
      </c>
      <c r="B25" s="3" t="s">
        <v>1278</v>
      </c>
      <c r="C25" s="3" t="s">
        <v>1267</v>
      </c>
    </row>
    <row r="26" spans="1:3" ht="70" x14ac:dyDescent="0.35">
      <c r="A26" s="3" t="s">
        <v>232</v>
      </c>
      <c r="B26" s="3" t="s">
        <v>1279</v>
      </c>
      <c r="C26" s="3" t="s">
        <v>1267</v>
      </c>
    </row>
    <row r="27" spans="1:3" ht="31.5" x14ac:dyDescent="0.35">
      <c r="A27" s="2" t="s">
        <v>246</v>
      </c>
      <c r="B27" s="2" t="s">
        <v>1280</v>
      </c>
      <c r="C27" s="5"/>
    </row>
    <row r="28" spans="1:3" ht="70" x14ac:dyDescent="0.35">
      <c r="A28" s="3" t="s">
        <v>1241</v>
      </c>
      <c r="B28" s="3" t="s">
        <v>1281</v>
      </c>
      <c r="C28" s="3" t="s">
        <v>1267</v>
      </c>
    </row>
    <row r="29" spans="1:3" ht="70" x14ac:dyDescent="0.35">
      <c r="A29" s="3" t="s">
        <v>1242</v>
      </c>
      <c r="B29" s="3" t="s">
        <v>1282</v>
      </c>
      <c r="C29" s="3" t="s">
        <v>1267</v>
      </c>
    </row>
    <row r="30" spans="1:3" ht="70" x14ac:dyDescent="0.35">
      <c r="A30" s="3" t="s">
        <v>1243</v>
      </c>
      <c r="B30" s="3" t="s">
        <v>1283</v>
      </c>
      <c r="C30" s="3" t="s">
        <v>1267</v>
      </c>
    </row>
    <row r="31" spans="1:3" ht="70" x14ac:dyDescent="0.35">
      <c r="A31" s="3" t="s">
        <v>1244</v>
      </c>
      <c r="B31" s="3" t="s">
        <v>1284</v>
      </c>
      <c r="C31" s="3" t="s">
        <v>1267</v>
      </c>
    </row>
    <row r="32" spans="1:3" ht="70" x14ac:dyDescent="0.35">
      <c r="A32" s="3" t="s">
        <v>1245</v>
      </c>
      <c r="B32" s="3" t="s">
        <v>1285</v>
      </c>
      <c r="C32" s="3" t="s">
        <v>1267</v>
      </c>
    </row>
    <row r="33" spans="1:3" ht="21" x14ac:dyDescent="0.35">
      <c r="A33" s="2">
        <v>1.5</v>
      </c>
      <c r="B33" s="2" t="s">
        <v>1286</v>
      </c>
      <c r="C33" s="5"/>
    </row>
    <row r="34" spans="1:3" ht="42" x14ac:dyDescent="0.35">
      <c r="A34" s="2" t="s">
        <v>1287</v>
      </c>
      <c r="B34" s="2" t="s">
        <v>1288</v>
      </c>
      <c r="C34" s="5"/>
    </row>
    <row r="35" spans="1:3" ht="80" x14ac:dyDescent="0.35">
      <c r="A35" s="3" t="s">
        <v>1289</v>
      </c>
      <c r="B35" s="3" t="s">
        <v>1290</v>
      </c>
      <c r="C35" s="3" t="s">
        <v>1291</v>
      </c>
    </row>
    <row r="36" spans="1:3" ht="80" x14ac:dyDescent="0.35">
      <c r="A36" s="3" t="s">
        <v>1292</v>
      </c>
      <c r="B36" s="3" t="s">
        <v>1293</v>
      </c>
      <c r="C36" s="3" t="s">
        <v>1291</v>
      </c>
    </row>
    <row r="37" spans="1:3" ht="80" x14ac:dyDescent="0.35">
      <c r="A37" s="3" t="s">
        <v>1294</v>
      </c>
      <c r="B37" s="3" t="s">
        <v>1295</v>
      </c>
      <c r="C37" s="3" t="s">
        <v>1291</v>
      </c>
    </row>
    <row r="38" spans="1:3" ht="80" x14ac:dyDescent="0.35">
      <c r="A38" s="3" t="s">
        <v>1296</v>
      </c>
      <c r="B38" s="3" t="s">
        <v>1297</v>
      </c>
      <c r="C38" s="3" t="s">
        <v>1291</v>
      </c>
    </row>
    <row r="39" spans="1:3" ht="80" x14ac:dyDescent="0.35">
      <c r="A39" s="3" t="s">
        <v>1298</v>
      </c>
      <c r="B39" s="3" t="s">
        <v>1299</v>
      </c>
      <c r="C39" s="3" t="s">
        <v>1291</v>
      </c>
    </row>
    <row r="40" spans="1:3" ht="80" x14ac:dyDescent="0.35">
      <c r="A40" s="3" t="s">
        <v>1300</v>
      </c>
      <c r="B40" s="3" t="s">
        <v>1301</v>
      </c>
      <c r="C40" s="3" t="s">
        <v>1291</v>
      </c>
    </row>
    <row r="41" spans="1:3" ht="80" x14ac:dyDescent="0.35">
      <c r="A41" s="3" t="s">
        <v>1302</v>
      </c>
      <c r="B41" s="3" t="s">
        <v>1303</v>
      </c>
      <c r="C41" s="3" t="s">
        <v>1291</v>
      </c>
    </row>
    <row r="42" spans="1:3" ht="80" x14ac:dyDescent="0.35">
      <c r="A42" s="3" t="s">
        <v>1304</v>
      </c>
      <c r="B42" s="3" t="s">
        <v>1305</v>
      </c>
      <c r="C42" s="3" t="s">
        <v>1291</v>
      </c>
    </row>
    <row r="43" spans="1:3" ht="80" x14ac:dyDescent="0.35">
      <c r="A43" s="3" t="s">
        <v>1306</v>
      </c>
      <c r="B43" s="3" t="s">
        <v>1307</v>
      </c>
      <c r="C43" s="3" t="s">
        <v>1291</v>
      </c>
    </row>
    <row r="44" spans="1:3" ht="80" x14ac:dyDescent="0.35">
      <c r="A44" s="3" t="s">
        <v>1308</v>
      </c>
      <c r="B44" s="3" t="s">
        <v>1309</v>
      </c>
      <c r="C44" s="3" t="s">
        <v>1291</v>
      </c>
    </row>
    <row r="45" spans="1:3" ht="120" x14ac:dyDescent="0.35">
      <c r="A45" s="3" t="s">
        <v>1310</v>
      </c>
      <c r="B45" s="3" t="s">
        <v>1311</v>
      </c>
      <c r="C45" s="3" t="s">
        <v>1312</v>
      </c>
    </row>
    <row r="46" spans="1:3" ht="63" x14ac:dyDescent="0.35">
      <c r="A46" s="3">
        <v>1.6</v>
      </c>
      <c r="B46" s="4" t="s">
        <v>1313</v>
      </c>
      <c r="C46" s="5"/>
    </row>
    <row r="47" spans="1:3" ht="21" x14ac:dyDescent="0.35">
      <c r="A47" s="2">
        <v>1.7</v>
      </c>
      <c r="B47" s="2" t="s">
        <v>1314</v>
      </c>
      <c r="C47" s="5"/>
    </row>
    <row r="48" spans="1:3" ht="52.5" x14ac:dyDescent="0.35">
      <c r="A48" s="2" t="s">
        <v>1315</v>
      </c>
      <c r="B48" s="2" t="s">
        <v>1316</v>
      </c>
      <c r="C48" s="5"/>
    </row>
    <row r="49" spans="1:3" ht="90" x14ac:dyDescent="0.35">
      <c r="A49" s="3" t="s">
        <v>1317</v>
      </c>
      <c r="B49" s="3" t="s">
        <v>639</v>
      </c>
      <c r="C49" s="3" t="s">
        <v>1318</v>
      </c>
    </row>
    <row r="50" spans="1:3" ht="30" x14ac:dyDescent="0.35">
      <c r="A50" s="3" t="s">
        <v>1319</v>
      </c>
      <c r="B50" s="3" t="s">
        <v>657</v>
      </c>
      <c r="C50" s="3" t="s">
        <v>1320</v>
      </c>
    </row>
    <row r="51" spans="1:3" ht="80" x14ac:dyDescent="0.35">
      <c r="A51" s="3" t="s">
        <v>1321</v>
      </c>
      <c r="B51" s="3" t="s">
        <v>1322</v>
      </c>
      <c r="C51" s="3" t="s">
        <v>1320</v>
      </c>
    </row>
    <row r="52" spans="1:3" ht="40" x14ac:dyDescent="0.35">
      <c r="A52" s="3" t="s">
        <v>1323</v>
      </c>
      <c r="B52" s="3" t="s">
        <v>1324</v>
      </c>
      <c r="C52" s="3" t="s">
        <v>1320</v>
      </c>
    </row>
    <row r="53" spans="1:3" ht="60" x14ac:dyDescent="0.35">
      <c r="A53" s="3" t="s">
        <v>1325</v>
      </c>
      <c r="B53" s="3" t="s">
        <v>1326</v>
      </c>
      <c r="C53" s="3" t="s">
        <v>1327</v>
      </c>
    </row>
    <row r="54" spans="1:3" ht="30" x14ac:dyDescent="0.35">
      <c r="A54" s="3" t="s">
        <v>1328</v>
      </c>
      <c r="B54" s="3" t="s">
        <v>651</v>
      </c>
      <c r="C54" s="3" t="s">
        <v>1320</v>
      </c>
    </row>
    <row r="55" spans="1:3" ht="30" x14ac:dyDescent="0.35">
      <c r="A55" s="3" t="s">
        <v>1329</v>
      </c>
      <c r="B55" s="3" t="s">
        <v>653</v>
      </c>
      <c r="C55" s="3" t="s">
        <v>1219</v>
      </c>
    </row>
    <row r="56" spans="1:3" ht="40" x14ac:dyDescent="0.35">
      <c r="A56" s="3" t="s">
        <v>1330</v>
      </c>
      <c r="B56" s="3" t="s">
        <v>1331</v>
      </c>
      <c r="C56" s="3" t="s">
        <v>1219</v>
      </c>
    </row>
    <row r="57" spans="1:3" ht="70" x14ac:dyDescent="0.35">
      <c r="A57" s="3" t="s">
        <v>1332</v>
      </c>
      <c r="B57" s="3" t="s">
        <v>1333</v>
      </c>
      <c r="C57" s="3" t="s">
        <v>1334</v>
      </c>
    </row>
    <row r="58" spans="1:3" ht="90" x14ac:dyDescent="0.35">
      <c r="A58" s="3" t="s">
        <v>1335</v>
      </c>
      <c r="B58" s="3" t="s">
        <v>639</v>
      </c>
      <c r="C58" s="3" t="s">
        <v>1318</v>
      </c>
    </row>
    <row r="59" spans="1:3" ht="50" x14ac:dyDescent="0.35">
      <c r="A59" s="3" t="s">
        <v>1336</v>
      </c>
      <c r="B59" s="3" t="s">
        <v>1337</v>
      </c>
      <c r="C59" s="3" t="s">
        <v>1338</v>
      </c>
    </row>
    <row r="60" spans="1:3" ht="73.5" x14ac:dyDescent="0.35">
      <c r="A60" s="2" t="s">
        <v>1339</v>
      </c>
      <c r="B60" s="2" t="s">
        <v>1340</v>
      </c>
      <c r="C60" s="5"/>
    </row>
    <row r="61" spans="1:3" ht="52.5" x14ac:dyDescent="0.35">
      <c r="A61" s="2" t="s">
        <v>1341</v>
      </c>
      <c r="B61" s="2" t="s">
        <v>1342</v>
      </c>
      <c r="C61" s="5"/>
    </row>
    <row r="62" spans="1:3" ht="30" x14ac:dyDescent="0.35">
      <c r="A62" s="3" t="s">
        <v>1343</v>
      </c>
      <c r="B62" s="3" t="s">
        <v>564</v>
      </c>
      <c r="C62" s="3" t="s">
        <v>1320</v>
      </c>
    </row>
    <row r="63" spans="1:3" ht="40" x14ac:dyDescent="0.35">
      <c r="A63" s="3" t="s">
        <v>1344</v>
      </c>
      <c r="B63" s="3" t="s">
        <v>566</v>
      </c>
      <c r="C63" s="3" t="s">
        <v>1345</v>
      </c>
    </row>
    <row r="64" spans="1:3" ht="30" x14ac:dyDescent="0.35">
      <c r="A64" s="3" t="s">
        <v>1346</v>
      </c>
      <c r="B64" s="3" t="s">
        <v>568</v>
      </c>
      <c r="C64" s="3" t="s">
        <v>1347</v>
      </c>
    </row>
    <row r="65" spans="1:3" ht="40" x14ac:dyDescent="0.35">
      <c r="A65" s="3" t="s">
        <v>1348</v>
      </c>
      <c r="B65" s="3" t="s">
        <v>1349</v>
      </c>
      <c r="C65" s="3" t="s">
        <v>1347</v>
      </c>
    </row>
    <row r="66" spans="1:3" ht="50" x14ac:dyDescent="0.35">
      <c r="A66" s="3" t="s">
        <v>1350</v>
      </c>
      <c r="B66" s="3" t="s">
        <v>1351</v>
      </c>
      <c r="C66" s="3" t="s">
        <v>1320</v>
      </c>
    </row>
    <row r="67" spans="1:3" ht="50" x14ac:dyDescent="0.35">
      <c r="A67" s="3" t="s">
        <v>1352</v>
      </c>
      <c r="B67" s="3" t="s">
        <v>576</v>
      </c>
      <c r="C67" s="3" t="s">
        <v>1320</v>
      </c>
    </row>
    <row r="68" spans="1:3" ht="80" x14ac:dyDescent="0.35">
      <c r="A68" s="3" t="s">
        <v>1353</v>
      </c>
      <c r="B68" s="3" t="s">
        <v>1354</v>
      </c>
      <c r="C68" s="3" t="s">
        <v>1355</v>
      </c>
    </row>
    <row r="69" spans="1:3" ht="52.5" x14ac:dyDescent="0.35">
      <c r="A69" s="2" t="s">
        <v>1356</v>
      </c>
      <c r="B69" s="2" t="s">
        <v>1357</v>
      </c>
      <c r="C69" s="5"/>
    </row>
    <row r="70" spans="1:3" ht="90" x14ac:dyDescent="0.35">
      <c r="A70" s="3" t="s">
        <v>1358</v>
      </c>
      <c r="B70" s="3" t="s">
        <v>1359</v>
      </c>
      <c r="C70" s="3" t="s">
        <v>1360</v>
      </c>
    </row>
    <row r="71" spans="1:3" ht="90" x14ac:dyDescent="0.35">
      <c r="A71" s="3" t="s">
        <v>1361</v>
      </c>
      <c r="B71" s="3" t="s">
        <v>1362</v>
      </c>
      <c r="C71" s="3" t="s">
        <v>1363</v>
      </c>
    </row>
    <row r="72" spans="1:3" ht="60" x14ac:dyDescent="0.35">
      <c r="A72" s="3" t="s">
        <v>1364</v>
      </c>
      <c r="B72" s="3" t="s">
        <v>1365</v>
      </c>
      <c r="C72" s="3" t="s">
        <v>1320</v>
      </c>
    </row>
    <row r="73" spans="1:3" ht="100" x14ac:dyDescent="0.35">
      <c r="A73" s="3" t="s">
        <v>1366</v>
      </c>
      <c r="B73" s="3" t="s">
        <v>1367</v>
      </c>
      <c r="C73" s="3" t="s">
        <v>1368</v>
      </c>
    </row>
    <row r="74" spans="1:3" ht="40" x14ac:dyDescent="0.35">
      <c r="A74" s="3" t="s">
        <v>1369</v>
      </c>
      <c r="B74" s="3" t="s">
        <v>1370</v>
      </c>
      <c r="C74" s="3" t="s">
        <v>1371</v>
      </c>
    </row>
    <row r="75" spans="1:3" ht="130" x14ac:dyDescent="0.35">
      <c r="A75" s="3" t="s">
        <v>1372</v>
      </c>
      <c r="B75" s="3" t="s">
        <v>1373</v>
      </c>
      <c r="C75" s="3" t="s">
        <v>1374</v>
      </c>
    </row>
    <row r="76" spans="1:3" ht="52.5" x14ac:dyDescent="0.35">
      <c r="A76" s="2" t="s">
        <v>1375</v>
      </c>
      <c r="B76" s="2" t="s">
        <v>1376</v>
      </c>
      <c r="C76" s="5"/>
    </row>
    <row r="77" spans="1:3" ht="80" x14ac:dyDescent="0.35">
      <c r="A77" s="3" t="s">
        <v>1377</v>
      </c>
      <c r="B77" s="3" t="s">
        <v>712</v>
      </c>
      <c r="C77" s="3" t="s">
        <v>1378</v>
      </c>
    </row>
    <row r="78" spans="1:3" ht="30" x14ac:dyDescent="0.35">
      <c r="A78" s="3" t="s">
        <v>1379</v>
      </c>
      <c r="B78" s="3" t="s">
        <v>1337</v>
      </c>
      <c r="C78" s="3" t="s">
        <v>1219</v>
      </c>
    </row>
    <row r="79" spans="1:3" ht="50" x14ac:dyDescent="0.35">
      <c r="A79" s="3" t="s">
        <v>1380</v>
      </c>
      <c r="B79" s="3" t="s">
        <v>1381</v>
      </c>
      <c r="C79" s="3" t="s">
        <v>1382</v>
      </c>
    </row>
    <row r="80" spans="1:3" ht="70" x14ac:dyDescent="0.35">
      <c r="A80" s="3" t="s">
        <v>1383</v>
      </c>
      <c r="B80" s="3" t="s">
        <v>1384</v>
      </c>
      <c r="C80" s="3" t="s">
        <v>1219</v>
      </c>
    </row>
    <row r="81" spans="1:3" ht="40" x14ac:dyDescent="0.35">
      <c r="A81" s="3" t="s">
        <v>1385</v>
      </c>
      <c r="B81" s="3" t="s">
        <v>1386</v>
      </c>
      <c r="C81" s="3" t="s">
        <v>1387</v>
      </c>
    </row>
    <row r="82" spans="1:3" ht="50" x14ac:dyDescent="0.35">
      <c r="A82" s="3" t="s">
        <v>1388</v>
      </c>
      <c r="B82" s="3" t="s">
        <v>1389</v>
      </c>
      <c r="C82" s="3" t="s">
        <v>1219</v>
      </c>
    </row>
    <row r="83" spans="1:3" ht="40" x14ac:dyDescent="0.35">
      <c r="A83" s="3" t="s">
        <v>1390</v>
      </c>
      <c r="B83" s="3" t="s">
        <v>724</v>
      </c>
      <c r="C83" s="3" t="s">
        <v>1387</v>
      </c>
    </row>
    <row r="84" spans="1:3" ht="50" x14ac:dyDescent="0.35">
      <c r="A84" s="3" t="s">
        <v>1391</v>
      </c>
      <c r="B84" s="3" t="s">
        <v>1392</v>
      </c>
      <c r="C84" s="5"/>
    </row>
    <row r="85" spans="1:3" ht="90" x14ac:dyDescent="0.35">
      <c r="A85" s="3" t="s">
        <v>1393</v>
      </c>
      <c r="B85" s="3" t="s">
        <v>1394</v>
      </c>
      <c r="C85" s="3" t="s">
        <v>1363</v>
      </c>
    </row>
    <row r="86" spans="1:3" ht="90" x14ac:dyDescent="0.35">
      <c r="A86" s="3" t="s">
        <v>1395</v>
      </c>
      <c r="B86" s="3" t="s">
        <v>1396</v>
      </c>
      <c r="C86" s="3" t="s">
        <v>1397</v>
      </c>
    </row>
    <row r="87" spans="1:3" ht="40" x14ac:dyDescent="0.35">
      <c r="A87" s="3" t="s">
        <v>1398</v>
      </c>
      <c r="B87" s="3" t="s">
        <v>1399</v>
      </c>
      <c r="C87" s="3" t="s">
        <v>1345</v>
      </c>
    </row>
    <row r="88" spans="1:3" ht="52.5" x14ac:dyDescent="0.35">
      <c r="A88" s="6">
        <v>1.8</v>
      </c>
      <c r="B88" s="4" t="s">
        <v>1400</v>
      </c>
      <c r="C88" s="5"/>
    </row>
    <row r="89" spans="1:3" ht="21" x14ac:dyDescent="0.35">
      <c r="A89" s="2">
        <v>1.9</v>
      </c>
      <c r="B89" s="2" t="s">
        <v>1401</v>
      </c>
      <c r="C89" s="5"/>
    </row>
    <row r="90" spans="1:3" ht="42" x14ac:dyDescent="0.35">
      <c r="A90" s="2" t="s">
        <v>1402</v>
      </c>
      <c r="B90" s="2" t="s">
        <v>1403</v>
      </c>
      <c r="C90" s="5"/>
    </row>
    <row r="91" spans="1:3" ht="30" x14ac:dyDescent="0.35">
      <c r="A91" s="3" t="s">
        <v>1404</v>
      </c>
      <c r="B91" s="3" t="s">
        <v>1405</v>
      </c>
      <c r="C91" s="3" t="s">
        <v>1216</v>
      </c>
    </row>
    <row r="92" spans="1:3" ht="50" x14ac:dyDescent="0.35">
      <c r="A92" s="3" t="s">
        <v>1406</v>
      </c>
      <c r="B92" s="3" t="s">
        <v>1407</v>
      </c>
      <c r="C92" s="3" t="s">
        <v>1217</v>
      </c>
    </row>
    <row r="93" spans="1:3" ht="50" x14ac:dyDescent="0.35">
      <c r="A93" s="3" t="s">
        <v>1408</v>
      </c>
      <c r="B93" s="3" t="s">
        <v>1409</v>
      </c>
      <c r="C93" s="3" t="s">
        <v>1218</v>
      </c>
    </row>
    <row r="94" spans="1:3" ht="60" x14ac:dyDescent="0.35">
      <c r="A94" s="3" t="s">
        <v>1410</v>
      </c>
      <c r="B94" s="3" t="s">
        <v>1411</v>
      </c>
      <c r="C94" s="3" t="s">
        <v>1216</v>
      </c>
    </row>
    <row r="95" spans="1:3" ht="40" x14ac:dyDescent="0.35">
      <c r="A95" s="3" t="s">
        <v>1412</v>
      </c>
      <c r="B95" s="3" t="s">
        <v>1413</v>
      </c>
      <c r="C95" s="3" t="s">
        <v>1219</v>
      </c>
    </row>
    <row r="96" spans="1:3" ht="70" x14ac:dyDescent="0.35">
      <c r="A96" s="3" t="s">
        <v>1414</v>
      </c>
      <c r="B96" s="3" t="s">
        <v>1415</v>
      </c>
      <c r="C96" s="3" t="s">
        <v>1220</v>
      </c>
    </row>
    <row r="97" spans="1:3" ht="50" x14ac:dyDescent="0.35">
      <c r="A97" s="3" t="s">
        <v>1416</v>
      </c>
      <c r="B97" s="3" t="s">
        <v>1417</v>
      </c>
      <c r="C97" s="3" t="s">
        <v>1171</v>
      </c>
    </row>
    <row r="98" spans="1:3" ht="40" x14ac:dyDescent="0.35">
      <c r="A98" s="3" t="s">
        <v>1418</v>
      </c>
      <c r="B98" s="3" t="s">
        <v>1419</v>
      </c>
      <c r="C98" s="5"/>
    </row>
    <row r="99" spans="1:3" ht="70" x14ac:dyDescent="0.35">
      <c r="A99" s="3" t="s">
        <v>1420</v>
      </c>
      <c r="B99" s="3" t="s">
        <v>1421</v>
      </c>
      <c r="C99" s="3" t="s">
        <v>1251</v>
      </c>
    </row>
    <row r="100" spans="1:3" ht="63" x14ac:dyDescent="0.35">
      <c r="A100" s="2" t="s">
        <v>1422</v>
      </c>
      <c r="B100" s="2" t="s">
        <v>1423</v>
      </c>
      <c r="C100" s="5"/>
    </row>
    <row r="101" spans="1:3" ht="70" x14ac:dyDescent="0.35">
      <c r="A101" s="3" t="s">
        <v>1424</v>
      </c>
      <c r="B101" s="3" t="s">
        <v>1425</v>
      </c>
      <c r="C101" s="3" t="s">
        <v>1221</v>
      </c>
    </row>
    <row r="102" spans="1:3" ht="80" x14ac:dyDescent="0.35">
      <c r="A102" s="3" t="s">
        <v>1426</v>
      </c>
      <c r="B102" s="3" t="s">
        <v>1427</v>
      </c>
      <c r="C102" s="3" t="s">
        <v>1222</v>
      </c>
    </row>
    <row r="103" spans="1:3" ht="100" x14ac:dyDescent="0.35">
      <c r="A103" s="3" t="s">
        <v>1428</v>
      </c>
      <c r="B103" s="3" t="s">
        <v>1429</v>
      </c>
      <c r="C103" s="3" t="s">
        <v>1222</v>
      </c>
    </row>
    <row r="104" spans="1:3" ht="80" x14ac:dyDescent="0.35">
      <c r="A104" s="3" t="s">
        <v>1430</v>
      </c>
      <c r="B104" s="3" t="s">
        <v>1431</v>
      </c>
      <c r="C104" s="3" t="s">
        <v>1223</v>
      </c>
    </row>
    <row r="105" spans="1:3" ht="50" x14ac:dyDescent="0.35">
      <c r="A105" s="3" t="s">
        <v>1432</v>
      </c>
      <c r="B105" s="3" t="s">
        <v>1433</v>
      </c>
      <c r="C105" s="3" t="s">
        <v>1219</v>
      </c>
    </row>
    <row r="106" spans="1:3" ht="40" x14ac:dyDescent="0.35">
      <c r="A106" s="3" t="s">
        <v>1434</v>
      </c>
      <c r="B106" s="3" t="s">
        <v>1435</v>
      </c>
      <c r="C106" s="5"/>
    </row>
    <row r="107" spans="1:3" ht="31.5" x14ac:dyDescent="0.35">
      <c r="A107" s="6">
        <v>1.1000000000000001</v>
      </c>
      <c r="B107" s="4" t="s">
        <v>1436</v>
      </c>
      <c r="C107" s="5"/>
    </row>
    <row r="108" spans="1:3" ht="31.5" x14ac:dyDescent="0.35">
      <c r="A108" s="2">
        <v>1.1100000000000001</v>
      </c>
      <c r="B108" s="2" t="s">
        <v>850</v>
      </c>
      <c r="C108" s="5"/>
    </row>
    <row r="109" spans="1:3" ht="31.5" x14ac:dyDescent="0.35">
      <c r="A109" s="2" t="s">
        <v>1437</v>
      </c>
      <c r="B109" s="2" t="s">
        <v>852</v>
      </c>
      <c r="C109" s="5"/>
    </row>
    <row r="110" spans="1:3" ht="50" x14ac:dyDescent="0.35">
      <c r="A110" s="3" t="s">
        <v>1438</v>
      </c>
      <c r="B110" s="3" t="s">
        <v>854</v>
      </c>
      <c r="C110" s="5"/>
    </row>
    <row r="111" spans="1:3" ht="50" x14ac:dyDescent="0.35">
      <c r="A111" s="3" t="s">
        <v>1439</v>
      </c>
      <c r="B111" s="3" t="s">
        <v>856</v>
      </c>
      <c r="C111" s="5"/>
    </row>
    <row r="112" spans="1:3" ht="50" x14ac:dyDescent="0.35">
      <c r="A112" s="3" t="s">
        <v>1440</v>
      </c>
      <c r="B112" s="3" t="s">
        <v>858</v>
      </c>
      <c r="C112" s="5"/>
    </row>
    <row r="113" spans="1:3" ht="70" x14ac:dyDescent="0.35">
      <c r="A113" s="3" t="s">
        <v>1441</v>
      </c>
      <c r="B113" s="3" t="s">
        <v>860</v>
      </c>
      <c r="C113" s="5"/>
    </row>
    <row r="114" spans="1:3" ht="40" x14ac:dyDescent="0.35">
      <c r="A114" s="3" t="s">
        <v>1442</v>
      </c>
      <c r="B114" s="3" t="s">
        <v>862</v>
      </c>
      <c r="C114" s="5"/>
    </row>
    <row r="115" spans="1:3" ht="70" x14ac:dyDescent="0.35">
      <c r="A115" s="3" t="s">
        <v>1443</v>
      </c>
      <c r="B115" s="3" t="s">
        <v>864</v>
      </c>
      <c r="C115" s="3" t="s">
        <v>1444</v>
      </c>
    </row>
    <row r="116" spans="1:3" ht="30" x14ac:dyDescent="0.35">
      <c r="A116" s="3" t="s">
        <v>1445</v>
      </c>
      <c r="B116" s="3" t="s">
        <v>866</v>
      </c>
      <c r="C116" s="5"/>
    </row>
    <row r="117" spans="1:3" ht="50" x14ac:dyDescent="0.35">
      <c r="A117" s="3" t="s">
        <v>1446</v>
      </c>
      <c r="B117" s="3" t="s">
        <v>868</v>
      </c>
      <c r="C117" s="5"/>
    </row>
    <row r="118" spans="1:3" ht="21" x14ac:dyDescent="0.35">
      <c r="A118" s="2" t="s">
        <v>1447</v>
      </c>
      <c r="B118" s="2" t="s">
        <v>870</v>
      </c>
      <c r="C118" s="5"/>
    </row>
    <row r="119" spans="1:3" ht="40" x14ac:dyDescent="0.35">
      <c r="A119" s="3" t="s">
        <v>1448</v>
      </c>
      <c r="B119" s="3" t="s">
        <v>872</v>
      </c>
      <c r="C119" s="3" t="s">
        <v>1229</v>
      </c>
    </row>
    <row r="120" spans="1:3" ht="40" x14ac:dyDescent="0.35">
      <c r="A120" s="3" t="s">
        <v>1449</v>
      </c>
      <c r="B120" s="3" t="s">
        <v>874</v>
      </c>
      <c r="C120" s="3" t="s">
        <v>1219</v>
      </c>
    </row>
    <row r="121" spans="1:3" ht="30" x14ac:dyDescent="0.35">
      <c r="A121" s="3" t="s">
        <v>1450</v>
      </c>
      <c r="B121" s="3" t="s">
        <v>876</v>
      </c>
      <c r="C121" s="3" t="s">
        <v>1229</v>
      </c>
    </row>
    <row r="122" spans="1:3" ht="60" x14ac:dyDescent="0.35">
      <c r="A122" s="3" t="s">
        <v>1451</v>
      </c>
      <c r="B122" s="3" t="s">
        <v>878</v>
      </c>
      <c r="C122" s="3" t="s">
        <v>1219</v>
      </c>
    </row>
    <row r="123" spans="1:3" ht="30" x14ac:dyDescent="0.35">
      <c r="A123" s="3" t="s">
        <v>1452</v>
      </c>
      <c r="B123" s="3" t="s">
        <v>876</v>
      </c>
      <c r="C123" s="5"/>
    </row>
    <row r="124" spans="1:3" ht="50" x14ac:dyDescent="0.35">
      <c r="A124" s="3" t="s">
        <v>1453</v>
      </c>
      <c r="B124" s="3" t="s">
        <v>881</v>
      </c>
      <c r="C124" s="5"/>
    </row>
    <row r="125" spans="1:3" ht="42" x14ac:dyDescent="0.35">
      <c r="A125" s="2" t="s">
        <v>1454</v>
      </c>
      <c r="B125" s="2" t="s">
        <v>883</v>
      </c>
      <c r="C125" s="5"/>
    </row>
    <row r="126" spans="1:3" ht="42" x14ac:dyDescent="0.35">
      <c r="A126" s="2" t="s">
        <v>1455</v>
      </c>
      <c r="B126" s="2" t="s">
        <v>885</v>
      </c>
      <c r="C126" s="5"/>
    </row>
    <row r="127" spans="1:3" ht="40" x14ac:dyDescent="0.35">
      <c r="A127" s="3" t="s">
        <v>1456</v>
      </c>
      <c r="B127" s="3" t="s">
        <v>887</v>
      </c>
      <c r="C127" s="3" t="s">
        <v>1219</v>
      </c>
    </row>
    <row r="128" spans="1:3" ht="40" x14ac:dyDescent="0.35">
      <c r="A128" s="3" t="s">
        <v>1457</v>
      </c>
      <c r="B128" s="3" t="s">
        <v>889</v>
      </c>
      <c r="C128" s="3" t="s">
        <v>1219</v>
      </c>
    </row>
    <row r="129" spans="1:3" ht="40" x14ac:dyDescent="0.35">
      <c r="A129" s="3" t="s">
        <v>1458</v>
      </c>
      <c r="B129" s="3" t="s">
        <v>891</v>
      </c>
      <c r="C129" s="3" t="s">
        <v>1219</v>
      </c>
    </row>
    <row r="130" spans="1:3" ht="40" x14ac:dyDescent="0.35">
      <c r="A130" s="3" t="s">
        <v>1459</v>
      </c>
      <c r="B130" s="3" t="s">
        <v>893</v>
      </c>
      <c r="C130" s="3" t="s">
        <v>1219</v>
      </c>
    </row>
    <row r="131" spans="1:3" ht="40" x14ac:dyDescent="0.35">
      <c r="A131" s="3" t="s">
        <v>1460</v>
      </c>
      <c r="B131" s="3" t="s">
        <v>895</v>
      </c>
      <c r="C131" s="3" t="s">
        <v>1219</v>
      </c>
    </row>
    <row r="132" spans="1:3" ht="84" x14ac:dyDescent="0.35">
      <c r="A132" s="2" t="s">
        <v>1461</v>
      </c>
      <c r="B132" s="2" t="s">
        <v>897</v>
      </c>
      <c r="C132" s="2" t="s">
        <v>1219</v>
      </c>
    </row>
    <row r="133" spans="1:3" ht="70" x14ac:dyDescent="0.35">
      <c r="A133" s="3" t="s">
        <v>1462</v>
      </c>
      <c r="B133" s="3" t="s">
        <v>899</v>
      </c>
      <c r="C133" s="3" t="s">
        <v>1219</v>
      </c>
    </row>
    <row r="134" spans="1:3" ht="70" x14ac:dyDescent="0.35">
      <c r="A134" s="3" t="s">
        <v>1463</v>
      </c>
      <c r="B134" s="3" t="s">
        <v>901</v>
      </c>
      <c r="C134" s="3" t="s">
        <v>1219</v>
      </c>
    </row>
    <row r="135" spans="1:3" ht="70" x14ac:dyDescent="0.35">
      <c r="A135" s="3" t="s">
        <v>1464</v>
      </c>
      <c r="B135" s="3" t="s">
        <v>903</v>
      </c>
      <c r="C135" s="3" t="s">
        <v>1219</v>
      </c>
    </row>
    <row r="136" spans="1:3" ht="70" x14ac:dyDescent="0.35">
      <c r="A136" s="3" t="s">
        <v>1465</v>
      </c>
      <c r="B136" s="3" t="s">
        <v>905</v>
      </c>
      <c r="C136" s="3" t="s">
        <v>1219</v>
      </c>
    </row>
    <row r="137" spans="1:3" ht="70" x14ac:dyDescent="0.35">
      <c r="A137" s="3" t="s">
        <v>1466</v>
      </c>
      <c r="B137" s="3" t="s">
        <v>907</v>
      </c>
      <c r="C137" s="5"/>
    </row>
    <row r="138" spans="1:3" ht="70" x14ac:dyDescent="0.35">
      <c r="A138" s="3" t="s">
        <v>1467</v>
      </c>
      <c r="B138" s="3" t="s">
        <v>909</v>
      </c>
      <c r="C138" s="5"/>
    </row>
    <row r="139" spans="1:3" ht="70" x14ac:dyDescent="0.35">
      <c r="A139" s="3" t="s">
        <v>1468</v>
      </c>
      <c r="B139" s="3" t="s">
        <v>911</v>
      </c>
      <c r="C139" s="5"/>
    </row>
    <row r="140" spans="1:3" ht="70" x14ac:dyDescent="0.35">
      <c r="A140" s="3" t="s">
        <v>1469</v>
      </c>
      <c r="B140" s="3" t="s">
        <v>913</v>
      </c>
      <c r="C140" s="5"/>
    </row>
    <row r="141" spans="1:3" ht="70" x14ac:dyDescent="0.35">
      <c r="A141" s="3" t="s">
        <v>1470</v>
      </c>
      <c r="B141" s="3" t="s">
        <v>915</v>
      </c>
      <c r="C141" s="5"/>
    </row>
    <row r="142" spans="1:3" ht="70" x14ac:dyDescent="0.35">
      <c r="A142" s="3" t="s">
        <v>1471</v>
      </c>
      <c r="B142" s="3" t="s">
        <v>917</v>
      </c>
      <c r="C142" s="5"/>
    </row>
    <row r="143" spans="1:3" ht="70" x14ac:dyDescent="0.35">
      <c r="A143" s="3" t="s">
        <v>1472</v>
      </c>
      <c r="B143" s="3" t="s">
        <v>919</v>
      </c>
      <c r="C143" s="5"/>
    </row>
    <row r="144" spans="1:3" ht="70" x14ac:dyDescent="0.35">
      <c r="A144" s="3" t="s">
        <v>1473</v>
      </c>
      <c r="B144" s="3" t="s">
        <v>921</v>
      </c>
      <c r="C144" s="5"/>
    </row>
    <row r="145" spans="1:3" ht="73.5" x14ac:dyDescent="0.35">
      <c r="A145" s="2" t="s">
        <v>1474</v>
      </c>
      <c r="B145" s="2" t="s">
        <v>923</v>
      </c>
      <c r="C145" s="2" t="s">
        <v>1219</v>
      </c>
    </row>
    <row r="146" spans="1:3" ht="52.5" x14ac:dyDescent="0.35">
      <c r="A146" s="2" t="s">
        <v>1475</v>
      </c>
      <c r="B146" s="2" t="s">
        <v>925</v>
      </c>
      <c r="C146" s="5"/>
    </row>
    <row r="147" spans="1:3" ht="40" x14ac:dyDescent="0.35">
      <c r="A147" s="3" t="s">
        <v>1476</v>
      </c>
      <c r="B147" s="3" t="s">
        <v>927</v>
      </c>
      <c r="C147" s="5"/>
    </row>
    <row r="148" spans="1:3" ht="40" x14ac:dyDescent="0.35">
      <c r="A148" s="3" t="s">
        <v>1477</v>
      </c>
      <c r="B148" s="3" t="s">
        <v>929</v>
      </c>
      <c r="C148" s="5"/>
    </row>
    <row r="149" spans="1:3" ht="40" x14ac:dyDescent="0.35">
      <c r="A149" s="3" t="s">
        <v>1478</v>
      </c>
      <c r="B149" s="3" t="s">
        <v>931</v>
      </c>
      <c r="C149" s="5"/>
    </row>
    <row r="150" spans="1:3" ht="40" x14ac:dyDescent="0.35">
      <c r="A150" s="3" t="s">
        <v>1479</v>
      </c>
      <c r="B150" s="3" t="s">
        <v>933</v>
      </c>
      <c r="C150" s="5"/>
    </row>
    <row r="151" spans="1:3" ht="40" x14ac:dyDescent="0.35">
      <c r="A151" s="3" t="s">
        <v>1480</v>
      </c>
      <c r="B151" s="3" t="s">
        <v>935</v>
      </c>
      <c r="C151" s="5"/>
    </row>
    <row r="152" spans="1:3" ht="63" x14ac:dyDescent="0.35">
      <c r="A152" s="2" t="s">
        <v>1481</v>
      </c>
      <c r="B152" s="2" t="s">
        <v>937</v>
      </c>
      <c r="C152" s="5"/>
    </row>
    <row r="153" spans="1:3" ht="60" x14ac:dyDescent="0.35">
      <c r="A153" s="3" t="s">
        <v>1482</v>
      </c>
      <c r="B153" s="3" t="s">
        <v>939</v>
      </c>
      <c r="C153" s="5"/>
    </row>
    <row r="154" spans="1:3" ht="60" x14ac:dyDescent="0.35">
      <c r="A154" s="3" t="s">
        <v>1483</v>
      </c>
      <c r="B154" s="3" t="s">
        <v>941</v>
      </c>
      <c r="C154" s="5"/>
    </row>
    <row r="155" spans="1:3" ht="60" x14ac:dyDescent="0.35">
      <c r="A155" s="3" t="s">
        <v>1484</v>
      </c>
      <c r="B155" s="3" t="s">
        <v>943</v>
      </c>
      <c r="C155" s="5"/>
    </row>
    <row r="156" spans="1:3" ht="60" x14ac:dyDescent="0.35">
      <c r="A156" s="3" t="s">
        <v>1485</v>
      </c>
      <c r="B156" s="3" t="s">
        <v>945</v>
      </c>
      <c r="C156" s="5"/>
    </row>
    <row r="157" spans="1:3" ht="60" x14ac:dyDescent="0.35">
      <c r="A157" s="3" t="s">
        <v>1486</v>
      </c>
      <c r="B157" s="3" t="s">
        <v>947</v>
      </c>
      <c r="C157" s="5"/>
    </row>
    <row r="158" spans="1:3" ht="42" x14ac:dyDescent="0.35">
      <c r="A158" s="2" t="s">
        <v>1487</v>
      </c>
      <c r="B158" s="2" t="s">
        <v>949</v>
      </c>
      <c r="C158" s="5"/>
    </row>
    <row r="159" spans="1:3" ht="63" x14ac:dyDescent="0.35">
      <c r="A159" s="2" t="s">
        <v>1488</v>
      </c>
      <c r="B159" s="2" t="s">
        <v>961</v>
      </c>
      <c r="C159" s="2" t="s">
        <v>1219</v>
      </c>
    </row>
    <row r="160" spans="1:3" ht="52.5" x14ac:dyDescent="0.35">
      <c r="A160" s="2" t="s">
        <v>1489</v>
      </c>
      <c r="B160" s="2" t="s">
        <v>963</v>
      </c>
      <c r="C160" s="5"/>
    </row>
    <row r="161" spans="1:3" ht="50" x14ac:dyDescent="0.35">
      <c r="A161" s="3" t="s">
        <v>1490</v>
      </c>
      <c r="B161" s="3" t="s">
        <v>965</v>
      </c>
      <c r="C161" s="5"/>
    </row>
    <row r="162" spans="1:3" ht="50" x14ac:dyDescent="0.35">
      <c r="A162" s="3" t="s">
        <v>1491</v>
      </c>
      <c r="B162" s="3" t="s">
        <v>967</v>
      </c>
      <c r="C162" s="5"/>
    </row>
    <row r="163" spans="1:3" ht="50" x14ac:dyDescent="0.35">
      <c r="A163" s="3" t="s">
        <v>1492</v>
      </c>
      <c r="B163" s="3" t="s">
        <v>969</v>
      </c>
      <c r="C163" s="5"/>
    </row>
    <row r="164" spans="1:3" ht="50" x14ac:dyDescent="0.35">
      <c r="A164" s="3" t="s">
        <v>1493</v>
      </c>
      <c r="B164" s="3" t="s">
        <v>971</v>
      </c>
      <c r="C164" s="5"/>
    </row>
    <row r="165" spans="1:3" ht="50" x14ac:dyDescent="0.35">
      <c r="A165" s="3" t="s">
        <v>1494</v>
      </c>
      <c r="B165" s="3" t="s">
        <v>973</v>
      </c>
      <c r="C165" s="5"/>
    </row>
    <row r="166" spans="1:3" ht="52.5" x14ac:dyDescent="0.35">
      <c r="A166" s="2" t="s">
        <v>1495</v>
      </c>
      <c r="B166" s="2" t="s">
        <v>975</v>
      </c>
      <c r="C166" s="2" t="s">
        <v>1219</v>
      </c>
    </row>
    <row r="167" spans="1:3" ht="50" x14ac:dyDescent="0.35">
      <c r="A167" s="3" t="s">
        <v>1496</v>
      </c>
      <c r="B167" s="3" t="s">
        <v>977</v>
      </c>
      <c r="C167" s="3" t="s">
        <v>1219</v>
      </c>
    </row>
    <row r="168" spans="1:3" ht="50" x14ac:dyDescent="0.35">
      <c r="A168" s="3" t="s">
        <v>1497</v>
      </c>
      <c r="B168" s="3" t="s">
        <v>979</v>
      </c>
      <c r="C168" s="3" t="s">
        <v>1219</v>
      </c>
    </row>
    <row r="169" spans="1:3" ht="50" x14ac:dyDescent="0.35">
      <c r="A169" s="3" t="s">
        <v>1498</v>
      </c>
      <c r="B169" s="3" t="s">
        <v>981</v>
      </c>
      <c r="C169" s="3" t="s">
        <v>1219</v>
      </c>
    </row>
    <row r="170" spans="1:3" ht="50" x14ac:dyDescent="0.35">
      <c r="A170" s="3" t="s">
        <v>1499</v>
      </c>
      <c r="B170" s="3" t="s">
        <v>983</v>
      </c>
      <c r="C170" s="3" t="s">
        <v>1219</v>
      </c>
    </row>
    <row r="171" spans="1:3" ht="50" x14ac:dyDescent="0.35">
      <c r="A171" s="3" t="s">
        <v>1500</v>
      </c>
      <c r="B171" s="3" t="s">
        <v>985</v>
      </c>
      <c r="C171" s="3" t="s">
        <v>1219</v>
      </c>
    </row>
    <row r="172" spans="1:3" ht="50" x14ac:dyDescent="0.35">
      <c r="A172" s="3" t="s">
        <v>1501</v>
      </c>
      <c r="B172" s="3" t="s">
        <v>987</v>
      </c>
      <c r="C172" s="3" t="s">
        <v>1219</v>
      </c>
    </row>
    <row r="173" spans="1:3" ht="52.5" x14ac:dyDescent="0.35">
      <c r="A173" s="2" t="s">
        <v>1502</v>
      </c>
      <c r="B173" s="2" t="s">
        <v>989</v>
      </c>
      <c r="C173" s="5"/>
    </row>
    <row r="174" spans="1:3" ht="50" x14ac:dyDescent="0.35">
      <c r="A174" s="3" t="s">
        <v>1503</v>
      </c>
      <c r="B174" s="3" t="s">
        <v>991</v>
      </c>
      <c r="C174" s="5"/>
    </row>
    <row r="175" spans="1:3" ht="50" x14ac:dyDescent="0.35">
      <c r="A175" s="3" t="s">
        <v>1504</v>
      </c>
      <c r="B175" s="3" t="s">
        <v>993</v>
      </c>
      <c r="C175" s="5"/>
    </row>
    <row r="176" spans="1:3" ht="50" x14ac:dyDescent="0.35">
      <c r="A176" s="3" t="s">
        <v>1505</v>
      </c>
      <c r="B176" s="3" t="s">
        <v>995</v>
      </c>
      <c r="C176" s="5"/>
    </row>
    <row r="177" spans="1:3" ht="50" x14ac:dyDescent="0.35">
      <c r="A177" s="3" t="s">
        <v>1506</v>
      </c>
      <c r="B177" s="3" t="s">
        <v>997</v>
      </c>
      <c r="C177" s="5"/>
    </row>
    <row r="178" spans="1:3" ht="50" x14ac:dyDescent="0.35">
      <c r="A178" s="3" t="s">
        <v>1507</v>
      </c>
      <c r="B178" s="3" t="s">
        <v>999</v>
      </c>
      <c r="C178" s="5"/>
    </row>
    <row r="179" spans="1:3" ht="50" x14ac:dyDescent="0.35">
      <c r="A179" s="3" t="s">
        <v>1508</v>
      </c>
      <c r="B179" s="3" t="s">
        <v>1001</v>
      </c>
      <c r="C179" s="5"/>
    </row>
    <row r="180" spans="1:3" ht="50" x14ac:dyDescent="0.35">
      <c r="A180" s="3" t="s">
        <v>1509</v>
      </c>
      <c r="B180" s="3" t="s">
        <v>1003</v>
      </c>
      <c r="C180" s="5"/>
    </row>
    <row r="181" spans="1:3" ht="50" x14ac:dyDescent="0.35">
      <c r="A181" s="3" t="s">
        <v>1510</v>
      </c>
      <c r="B181" s="3" t="s">
        <v>1005</v>
      </c>
      <c r="C181" s="5"/>
    </row>
    <row r="182" spans="1:3" ht="50" x14ac:dyDescent="0.35">
      <c r="A182" s="3" t="s">
        <v>1511</v>
      </c>
      <c r="B182" s="3" t="s">
        <v>1007</v>
      </c>
      <c r="C182" s="5"/>
    </row>
    <row r="183" spans="1:3" ht="50" x14ac:dyDescent="0.35">
      <c r="A183" s="3" t="s">
        <v>1512</v>
      </c>
      <c r="B183" s="3" t="s">
        <v>1009</v>
      </c>
      <c r="C183" s="5"/>
    </row>
    <row r="184" spans="1:3" ht="42" x14ac:dyDescent="0.35">
      <c r="A184" s="2" t="s">
        <v>1513</v>
      </c>
      <c r="B184" s="2" t="s">
        <v>1011</v>
      </c>
      <c r="C184" s="5"/>
    </row>
    <row r="185" spans="1:3" ht="40" x14ac:dyDescent="0.35">
      <c r="A185" s="3" t="s">
        <v>1514</v>
      </c>
      <c r="B185" s="3" t="s">
        <v>1013</v>
      </c>
      <c r="C185" s="5"/>
    </row>
    <row r="186" spans="1:3" ht="40" x14ac:dyDescent="0.35">
      <c r="A186" s="3" t="s">
        <v>1515</v>
      </c>
      <c r="B186" s="3" t="s">
        <v>1015</v>
      </c>
      <c r="C186" s="5"/>
    </row>
    <row r="187" spans="1:3" ht="40" x14ac:dyDescent="0.35">
      <c r="A187" s="3" t="s">
        <v>1516</v>
      </c>
      <c r="B187" s="3" t="s">
        <v>1017</v>
      </c>
      <c r="C187" s="5"/>
    </row>
    <row r="188" spans="1:3" ht="40" x14ac:dyDescent="0.35">
      <c r="A188" s="3" t="s">
        <v>1517</v>
      </c>
      <c r="B188" s="3" t="s">
        <v>1019</v>
      </c>
      <c r="C188" s="5"/>
    </row>
    <row r="189" spans="1:3" ht="40" x14ac:dyDescent="0.35">
      <c r="A189" s="3" t="s">
        <v>1518</v>
      </c>
      <c r="B189" s="3" t="s">
        <v>1021</v>
      </c>
      <c r="C189" s="5"/>
    </row>
    <row r="190" spans="1:3" ht="63" x14ac:dyDescent="0.35">
      <c r="A190" s="2" t="s">
        <v>1519</v>
      </c>
      <c r="B190" s="2" t="s">
        <v>1023</v>
      </c>
      <c r="C190" s="5"/>
    </row>
    <row r="191" spans="1:3" ht="50" x14ac:dyDescent="0.35">
      <c r="A191" s="3" t="s">
        <v>1520</v>
      </c>
      <c r="B191" s="3" t="s">
        <v>1025</v>
      </c>
      <c r="C191" s="5"/>
    </row>
    <row r="192" spans="1:3" ht="50" x14ac:dyDescent="0.35">
      <c r="A192" s="3" t="s">
        <v>1521</v>
      </c>
      <c r="B192" s="3" t="s">
        <v>1027</v>
      </c>
      <c r="C192" s="5"/>
    </row>
    <row r="193" spans="1:3" ht="50" x14ac:dyDescent="0.35">
      <c r="A193" s="3" t="s">
        <v>1522</v>
      </c>
      <c r="B193" s="3" t="s">
        <v>1029</v>
      </c>
      <c r="C193" s="5"/>
    </row>
    <row r="194" spans="1:3" ht="50" x14ac:dyDescent="0.35">
      <c r="A194" s="3" t="s">
        <v>1523</v>
      </c>
      <c r="B194" s="3" t="s">
        <v>1031</v>
      </c>
      <c r="C194" s="5"/>
    </row>
    <row r="195" spans="1:3" ht="50" x14ac:dyDescent="0.35">
      <c r="A195" s="3" t="s">
        <v>1524</v>
      </c>
      <c r="B195" s="3" t="s">
        <v>1033</v>
      </c>
      <c r="C195" s="5"/>
    </row>
    <row r="196" spans="1:3" ht="52.5" x14ac:dyDescent="0.35">
      <c r="A196" s="2" t="s">
        <v>1525</v>
      </c>
      <c r="B196" s="2" t="s">
        <v>1035</v>
      </c>
      <c r="C196" s="5"/>
    </row>
    <row r="197" spans="1:3" ht="50" x14ac:dyDescent="0.35">
      <c r="A197" s="3" t="s">
        <v>1526</v>
      </c>
      <c r="B197" s="3" t="s">
        <v>1037</v>
      </c>
      <c r="C197" s="5"/>
    </row>
    <row r="198" spans="1:3" ht="50" x14ac:dyDescent="0.35">
      <c r="A198" s="3" t="s">
        <v>1527</v>
      </c>
      <c r="B198" s="3" t="s">
        <v>1039</v>
      </c>
      <c r="C198" s="5"/>
    </row>
    <row r="199" spans="1:3" ht="50" x14ac:dyDescent="0.35">
      <c r="A199" s="3" t="s">
        <v>1528</v>
      </c>
      <c r="B199" s="3" t="s">
        <v>1041</v>
      </c>
      <c r="C199" s="5"/>
    </row>
    <row r="200" spans="1:3" ht="50" x14ac:dyDescent="0.35">
      <c r="A200" s="3" t="s">
        <v>1529</v>
      </c>
      <c r="B200" s="3" t="s">
        <v>1043</v>
      </c>
      <c r="C200" s="5"/>
    </row>
    <row r="201" spans="1:3" ht="50" x14ac:dyDescent="0.35">
      <c r="A201" s="3" t="s">
        <v>1530</v>
      </c>
      <c r="B201" s="3" t="s">
        <v>1045</v>
      </c>
      <c r="C201" s="5"/>
    </row>
    <row r="202" spans="1:3" ht="31.5" x14ac:dyDescent="0.35">
      <c r="A202" s="2" t="s">
        <v>1531</v>
      </c>
      <c r="B202" s="2" t="s">
        <v>1047</v>
      </c>
      <c r="C202" s="5"/>
    </row>
    <row r="203" spans="1:3" ht="115.5" x14ac:dyDescent="0.35">
      <c r="A203" s="2" t="s">
        <v>1532</v>
      </c>
      <c r="B203" s="2" t="s">
        <v>1049</v>
      </c>
      <c r="C203" s="2" t="s">
        <v>1149</v>
      </c>
    </row>
    <row r="204" spans="1:3" ht="100" x14ac:dyDescent="0.35">
      <c r="A204" s="3" t="s">
        <v>1533</v>
      </c>
      <c r="B204" s="3" t="s">
        <v>1051</v>
      </c>
      <c r="C204" s="5"/>
    </row>
    <row r="205" spans="1:3" ht="100" x14ac:dyDescent="0.35">
      <c r="A205" s="3" t="s">
        <v>1534</v>
      </c>
      <c r="B205" s="3" t="s">
        <v>1053</v>
      </c>
      <c r="C205" s="5"/>
    </row>
    <row r="206" spans="1:3" ht="100" x14ac:dyDescent="0.35">
      <c r="A206" s="3" t="s">
        <v>1535</v>
      </c>
      <c r="B206" s="3" t="s">
        <v>1055</v>
      </c>
      <c r="C206" s="5"/>
    </row>
    <row r="207" spans="1:3" ht="100" x14ac:dyDescent="0.35">
      <c r="A207" s="3" t="s">
        <v>1536</v>
      </c>
      <c r="B207" s="3" t="s">
        <v>1057</v>
      </c>
      <c r="C207" s="5"/>
    </row>
    <row r="208" spans="1:3" ht="100" x14ac:dyDescent="0.35">
      <c r="A208" s="3" t="s">
        <v>1537</v>
      </c>
      <c r="B208" s="3" t="s">
        <v>1059</v>
      </c>
      <c r="C208" s="5"/>
    </row>
    <row r="209" spans="1:3" ht="42" x14ac:dyDescent="0.35">
      <c r="A209" s="2" t="s">
        <v>1538</v>
      </c>
      <c r="B209" s="2" t="s">
        <v>1061</v>
      </c>
      <c r="C209" s="5"/>
    </row>
    <row r="210" spans="1:3" ht="40" x14ac:dyDescent="0.35">
      <c r="A210" s="3" t="s">
        <v>1539</v>
      </c>
      <c r="B210" s="3" t="s">
        <v>1063</v>
      </c>
      <c r="C210" s="5"/>
    </row>
    <row r="211" spans="1:3" ht="40" x14ac:dyDescent="0.35">
      <c r="A211" s="3" t="s">
        <v>1540</v>
      </c>
      <c r="B211" s="3" t="s">
        <v>1065</v>
      </c>
      <c r="C211" s="5"/>
    </row>
    <row r="212" spans="1:3" ht="40" x14ac:dyDescent="0.35">
      <c r="A212" s="3" t="s">
        <v>1541</v>
      </c>
      <c r="B212" s="3" t="s">
        <v>1067</v>
      </c>
      <c r="C212" s="5"/>
    </row>
    <row r="213" spans="1:3" ht="84" x14ac:dyDescent="0.35">
      <c r="A213" s="2" t="s">
        <v>1542</v>
      </c>
      <c r="B213" s="2" t="s">
        <v>1069</v>
      </c>
      <c r="C213" s="5"/>
    </row>
    <row r="214" spans="1:3" ht="90" x14ac:dyDescent="0.35">
      <c r="A214" s="3" t="s">
        <v>1543</v>
      </c>
      <c r="B214" s="3" t="s">
        <v>1071</v>
      </c>
      <c r="C214" s="5"/>
    </row>
    <row r="215" spans="1:3" ht="100" x14ac:dyDescent="0.35">
      <c r="A215" s="3" t="s">
        <v>1544</v>
      </c>
      <c r="B215" s="3" t="s">
        <v>1073</v>
      </c>
      <c r="C215" s="5"/>
    </row>
    <row r="216" spans="1:3" ht="100" x14ac:dyDescent="0.35">
      <c r="A216" s="3" t="s">
        <v>1545</v>
      </c>
      <c r="B216" s="3" t="s">
        <v>1075</v>
      </c>
      <c r="C216" s="5"/>
    </row>
    <row r="217" spans="1:3" ht="100" x14ac:dyDescent="0.35">
      <c r="A217" s="3" t="s">
        <v>1546</v>
      </c>
      <c r="B217" s="3" t="s">
        <v>1077</v>
      </c>
      <c r="C217" s="5"/>
    </row>
    <row r="218" spans="1:3" ht="42" x14ac:dyDescent="0.35">
      <c r="A218" s="2" t="s">
        <v>1547</v>
      </c>
      <c r="B218" s="2" t="s">
        <v>1079</v>
      </c>
      <c r="C218" s="2" t="s">
        <v>1149</v>
      </c>
    </row>
    <row r="219" spans="1:3" ht="40" x14ac:dyDescent="0.35">
      <c r="A219" s="3" t="s">
        <v>1548</v>
      </c>
      <c r="B219" s="3" t="s">
        <v>1081</v>
      </c>
      <c r="C219" s="5"/>
    </row>
    <row r="220" spans="1:3" ht="40" x14ac:dyDescent="0.35">
      <c r="A220" s="3" t="s">
        <v>1549</v>
      </c>
      <c r="B220" s="3" t="s">
        <v>1083</v>
      </c>
      <c r="C220" s="5"/>
    </row>
    <row r="221" spans="1:3" ht="40" x14ac:dyDescent="0.35">
      <c r="A221" s="3" t="s">
        <v>1550</v>
      </c>
      <c r="B221" s="3" t="s">
        <v>1085</v>
      </c>
      <c r="C221" s="5"/>
    </row>
    <row r="222" spans="1:3" ht="40" x14ac:dyDescent="0.35">
      <c r="A222" s="3" t="s">
        <v>1551</v>
      </c>
      <c r="B222" s="3" t="s">
        <v>1087</v>
      </c>
      <c r="C222" s="5"/>
    </row>
    <row r="223" spans="1:3" ht="40" x14ac:dyDescent="0.35">
      <c r="A223" s="3" t="s">
        <v>1552</v>
      </c>
      <c r="B223" s="3" t="s">
        <v>1089</v>
      </c>
      <c r="C223" s="5"/>
    </row>
    <row r="224" spans="1:3" ht="52.5" x14ac:dyDescent="0.35">
      <c r="A224" s="2" t="s">
        <v>1553</v>
      </c>
      <c r="B224" s="2" t="s">
        <v>1091</v>
      </c>
      <c r="C224" s="5"/>
    </row>
    <row r="225" spans="1:3" ht="63" x14ac:dyDescent="0.35">
      <c r="A225" s="2" t="s">
        <v>1554</v>
      </c>
      <c r="B225" s="2" t="s">
        <v>1093</v>
      </c>
      <c r="C225" s="2" t="s">
        <v>1229</v>
      </c>
    </row>
    <row r="226" spans="1:3" ht="31.5" x14ac:dyDescent="0.35">
      <c r="A226" s="2" t="s">
        <v>1555</v>
      </c>
      <c r="B226" s="2" t="s">
        <v>1105</v>
      </c>
      <c r="C226" s="2" t="s">
        <v>1229</v>
      </c>
    </row>
    <row r="227" spans="1:3" ht="63" x14ac:dyDescent="0.35">
      <c r="A227" s="2" t="s">
        <v>1556</v>
      </c>
      <c r="B227" s="2" t="s">
        <v>1115</v>
      </c>
      <c r="C227" s="2" t="s">
        <v>1229</v>
      </c>
    </row>
    <row r="228" spans="1:3" ht="52.5" x14ac:dyDescent="0.35">
      <c r="A228" s="2" t="s">
        <v>1557</v>
      </c>
      <c r="B228" s="2" t="s">
        <v>1123</v>
      </c>
      <c r="C228" s="2" t="s">
        <v>1229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615"/>
  <sheetViews>
    <sheetView topLeftCell="A149" workbookViewId="0">
      <selection activeCell="B152" sqref="B152"/>
    </sheetView>
  </sheetViews>
  <sheetFormatPr defaultRowHeight="14.5" x14ac:dyDescent="0.35"/>
  <sheetData>
    <row r="1" spans="1:3" ht="20" x14ac:dyDescent="0.35">
      <c r="A1" s="1" t="s">
        <v>0</v>
      </c>
      <c r="B1" s="1" t="s">
        <v>1</v>
      </c>
      <c r="C1" s="1" t="s">
        <v>1128</v>
      </c>
    </row>
    <row r="2" spans="1:3" ht="52.5" x14ac:dyDescent="0.35">
      <c r="A2" s="2">
        <v>1</v>
      </c>
      <c r="B2" s="2" t="s">
        <v>1558</v>
      </c>
      <c r="C2" s="5"/>
    </row>
    <row r="3" spans="1:3" ht="21" x14ac:dyDescent="0.35">
      <c r="A3" s="3">
        <v>1.1000000000000001</v>
      </c>
      <c r="B3" s="4" t="s">
        <v>3</v>
      </c>
      <c r="C3" s="5"/>
    </row>
    <row r="4" spans="1:3" x14ac:dyDescent="0.35">
      <c r="A4" s="2">
        <v>1.2</v>
      </c>
      <c r="B4" s="2" t="s">
        <v>4</v>
      </c>
      <c r="C4" s="5"/>
    </row>
    <row r="5" spans="1:3" ht="30" x14ac:dyDescent="0.35">
      <c r="A5" s="3" t="s">
        <v>5</v>
      </c>
      <c r="B5" s="3" t="s">
        <v>6</v>
      </c>
      <c r="C5" s="3" t="s">
        <v>1129</v>
      </c>
    </row>
    <row r="6" spans="1:3" ht="70" x14ac:dyDescent="0.35">
      <c r="A6" s="3" t="s">
        <v>7</v>
      </c>
      <c r="B6" s="3" t="s">
        <v>8</v>
      </c>
      <c r="C6" s="3" t="s">
        <v>1130</v>
      </c>
    </row>
    <row r="7" spans="1:3" ht="31.5" x14ac:dyDescent="0.35">
      <c r="A7" s="2" t="s">
        <v>9</v>
      </c>
      <c r="B7" s="2" t="s">
        <v>10</v>
      </c>
      <c r="C7" s="5"/>
    </row>
    <row r="8" spans="1:3" ht="30" x14ac:dyDescent="0.35">
      <c r="A8" s="3" t="s">
        <v>11</v>
      </c>
      <c r="B8" s="3" t="s">
        <v>12</v>
      </c>
      <c r="C8" s="5"/>
    </row>
    <row r="9" spans="1:3" ht="60" x14ac:dyDescent="0.35">
      <c r="A9" s="3" t="s">
        <v>13</v>
      </c>
      <c r="B9" s="3" t="s">
        <v>14</v>
      </c>
      <c r="C9" s="5"/>
    </row>
    <row r="10" spans="1:3" ht="40" x14ac:dyDescent="0.35">
      <c r="A10" s="3" t="s">
        <v>15</v>
      </c>
      <c r="B10" s="3" t="s">
        <v>16</v>
      </c>
      <c r="C10" s="3" t="s">
        <v>1131</v>
      </c>
    </row>
    <row r="11" spans="1:3" ht="42" x14ac:dyDescent="0.35">
      <c r="A11" s="2" t="s">
        <v>17</v>
      </c>
      <c r="B11" s="2" t="s">
        <v>18</v>
      </c>
      <c r="C11" s="5"/>
    </row>
    <row r="12" spans="1:3" ht="50" x14ac:dyDescent="0.35">
      <c r="A12" s="3" t="s">
        <v>19</v>
      </c>
      <c r="B12" s="3" t="s">
        <v>20</v>
      </c>
      <c r="C12" s="3" t="s">
        <v>1132</v>
      </c>
    </row>
    <row r="13" spans="1:3" ht="40" x14ac:dyDescent="0.35">
      <c r="A13" s="3" t="s">
        <v>21</v>
      </c>
      <c r="B13" s="3" t="s">
        <v>22</v>
      </c>
      <c r="C13" s="3" t="s">
        <v>1133</v>
      </c>
    </row>
    <row r="14" spans="1:3" ht="52.5" x14ac:dyDescent="0.35">
      <c r="A14" s="2" t="s">
        <v>23</v>
      </c>
      <c r="B14" s="2" t="s">
        <v>24</v>
      </c>
      <c r="C14" s="2" t="s">
        <v>1129</v>
      </c>
    </row>
    <row r="15" spans="1:3" ht="40" x14ac:dyDescent="0.35">
      <c r="A15" s="3" t="s">
        <v>25</v>
      </c>
      <c r="B15" s="3" t="s">
        <v>26</v>
      </c>
      <c r="C15" s="3" t="s">
        <v>1134</v>
      </c>
    </row>
    <row r="16" spans="1:3" ht="50" x14ac:dyDescent="0.35">
      <c r="A16" s="3" t="s">
        <v>27</v>
      </c>
      <c r="B16" s="3" t="s">
        <v>28</v>
      </c>
      <c r="C16" s="3" t="s">
        <v>1135</v>
      </c>
    </row>
    <row r="17" spans="1:3" ht="40" x14ac:dyDescent="0.35">
      <c r="A17" s="3" t="s">
        <v>29</v>
      </c>
      <c r="B17" s="3" t="s">
        <v>30</v>
      </c>
      <c r="C17" s="3" t="s">
        <v>1136</v>
      </c>
    </row>
    <row r="18" spans="1:3" ht="50" x14ac:dyDescent="0.35">
      <c r="A18" s="3" t="s">
        <v>31</v>
      </c>
      <c r="B18" s="3" t="s">
        <v>32</v>
      </c>
      <c r="C18" s="3" t="s">
        <v>1133</v>
      </c>
    </row>
    <row r="19" spans="1:3" ht="40" x14ac:dyDescent="0.35">
      <c r="A19" s="3" t="s">
        <v>33</v>
      </c>
      <c r="B19" s="3" t="s">
        <v>34</v>
      </c>
      <c r="C19" s="3" t="s">
        <v>1129</v>
      </c>
    </row>
    <row r="20" spans="1:3" ht="60" x14ac:dyDescent="0.35">
      <c r="A20" s="3" t="s">
        <v>35</v>
      </c>
      <c r="B20" s="3" t="s">
        <v>36</v>
      </c>
      <c r="C20" s="3" t="s">
        <v>1134</v>
      </c>
    </row>
    <row r="21" spans="1:3" ht="30" x14ac:dyDescent="0.35">
      <c r="A21" s="3" t="s">
        <v>37</v>
      </c>
      <c r="B21" s="3" t="s">
        <v>38</v>
      </c>
      <c r="C21" s="3" t="s">
        <v>1137</v>
      </c>
    </row>
    <row r="22" spans="1:3" ht="50" x14ac:dyDescent="0.35">
      <c r="A22" s="3" t="s">
        <v>39</v>
      </c>
      <c r="B22" s="3" t="s">
        <v>40</v>
      </c>
      <c r="C22" s="3" t="s">
        <v>1137</v>
      </c>
    </row>
    <row r="23" spans="1:3" ht="30" x14ac:dyDescent="0.35">
      <c r="A23" s="3" t="s">
        <v>41</v>
      </c>
      <c r="B23" s="3" t="s">
        <v>42</v>
      </c>
      <c r="C23" s="3" t="s">
        <v>1133</v>
      </c>
    </row>
    <row r="24" spans="1:3" ht="60" x14ac:dyDescent="0.35">
      <c r="A24" s="3" t="s">
        <v>43</v>
      </c>
      <c r="B24" s="3" t="s">
        <v>44</v>
      </c>
      <c r="C24" s="3" t="s">
        <v>1138</v>
      </c>
    </row>
    <row r="25" spans="1:3" ht="50" x14ac:dyDescent="0.35">
      <c r="A25" s="3" t="s">
        <v>45</v>
      </c>
      <c r="B25" s="3" t="s">
        <v>46</v>
      </c>
      <c r="C25" s="3" t="s">
        <v>1134</v>
      </c>
    </row>
    <row r="26" spans="1:3" ht="60" x14ac:dyDescent="0.35">
      <c r="A26" s="3" t="s">
        <v>47</v>
      </c>
      <c r="B26" s="3" t="s">
        <v>48</v>
      </c>
      <c r="C26" s="3" t="s">
        <v>1129</v>
      </c>
    </row>
    <row r="27" spans="1:3" ht="100" x14ac:dyDescent="0.35">
      <c r="A27" s="3" t="s">
        <v>49</v>
      </c>
      <c r="B27" s="3" t="s">
        <v>50</v>
      </c>
      <c r="C27" s="3" t="s">
        <v>1134</v>
      </c>
    </row>
    <row r="28" spans="1:3" ht="50" x14ac:dyDescent="0.35">
      <c r="A28" s="3" t="s">
        <v>51</v>
      </c>
      <c r="B28" s="3" t="s">
        <v>52</v>
      </c>
      <c r="C28" s="3" t="s">
        <v>1129</v>
      </c>
    </row>
    <row r="29" spans="1:3" ht="40" x14ac:dyDescent="0.35">
      <c r="A29" s="3" t="s">
        <v>53</v>
      </c>
      <c r="B29" s="3" t="s">
        <v>54</v>
      </c>
      <c r="C29" s="3" t="s">
        <v>1129</v>
      </c>
    </row>
    <row r="30" spans="1:3" ht="80" x14ac:dyDescent="0.35">
      <c r="A30" s="3" t="s">
        <v>55</v>
      </c>
      <c r="B30" s="3" t="s">
        <v>56</v>
      </c>
      <c r="C30" s="3" t="s">
        <v>1129</v>
      </c>
    </row>
    <row r="31" spans="1:3" ht="52.5" x14ac:dyDescent="0.35">
      <c r="A31" s="2" t="s">
        <v>57</v>
      </c>
      <c r="B31" s="2" t="s">
        <v>58</v>
      </c>
      <c r="C31" s="5"/>
    </row>
    <row r="32" spans="1:3" ht="30" x14ac:dyDescent="0.35">
      <c r="A32" s="3" t="s">
        <v>71</v>
      </c>
      <c r="B32" s="3" t="s">
        <v>72</v>
      </c>
      <c r="C32" s="3" t="s">
        <v>1129</v>
      </c>
    </row>
    <row r="33" spans="1:3" ht="50" x14ac:dyDescent="0.35">
      <c r="A33" s="3" t="s">
        <v>73</v>
      </c>
      <c r="B33" s="3" t="s">
        <v>74</v>
      </c>
      <c r="C33" s="3" t="s">
        <v>1139</v>
      </c>
    </row>
    <row r="34" spans="1:3" ht="60" x14ac:dyDescent="0.35">
      <c r="A34" s="3" t="s">
        <v>75</v>
      </c>
      <c r="B34" s="3" t="s">
        <v>76</v>
      </c>
      <c r="C34" s="3" t="s">
        <v>1140</v>
      </c>
    </row>
    <row r="35" spans="1:3" ht="40" x14ac:dyDescent="0.35">
      <c r="A35" s="3" t="s">
        <v>77</v>
      </c>
      <c r="B35" s="3" t="s">
        <v>78</v>
      </c>
      <c r="C35" s="3" t="s">
        <v>1129</v>
      </c>
    </row>
    <row r="36" spans="1:3" ht="50" x14ac:dyDescent="0.35">
      <c r="A36" s="3" t="s">
        <v>79</v>
      </c>
      <c r="B36" s="3" t="s">
        <v>80</v>
      </c>
      <c r="C36" s="3" t="s">
        <v>1129</v>
      </c>
    </row>
    <row r="37" spans="1:3" ht="52.5" x14ac:dyDescent="0.35">
      <c r="A37" s="2" t="s">
        <v>81</v>
      </c>
      <c r="B37" s="2" t="s">
        <v>82</v>
      </c>
      <c r="C37" s="5"/>
    </row>
    <row r="38" spans="1:3" ht="60" x14ac:dyDescent="0.35">
      <c r="A38" s="3" t="s">
        <v>83</v>
      </c>
      <c r="B38" s="3" t="s">
        <v>84</v>
      </c>
      <c r="C38" s="3" t="s">
        <v>1141</v>
      </c>
    </row>
    <row r="39" spans="1:3" ht="50" x14ac:dyDescent="0.35">
      <c r="A39" s="3" t="s">
        <v>85</v>
      </c>
      <c r="B39" s="3" t="s">
        <v>86</v>
      </c>
      <c r="C39" s="3" t="s">
        <v>1129</v>
      </c>
    </row>
    <row r="40" spans="1:3" ht="70" x14ac:dyDescent="0.35">
      <c r="A40" s="3" t="s">
        <v>87</v>
      </c>
      <c r="B40" s="3" t="s">
        <v>88</v>
      </c>
      <c r="C40" s="5"/>
    </row>
    <row r="41" spans="1:3" ht="50" x14ac:dyDescent="0.35">
      <c r="A41" s="3" t="s">
        <v>89</v>
      </c>
      <c r="B41" s="3" t="s">
        <v>90</v>
      </c>
      <c r="C41" s="3" t="s">
        <v>1129</v>
      </c>
    </row>
    <row r="42" spans="1:3" ht="40" x14ac:dyDescent="0.35">
      <c r="A42" s="3" t="s">
        <v>91</v>
      </c>
      <c r="B42" s="3" t="s">
        <v>92</v>
      </c>
      <c r="C42" s="3" t="s">
        <v>1142</v>
      </c>
    </row>
    <row r="43" spans="1:3" ht="30" x14ac:dyDescent="0.35">
      <c r="A43" s="3" t="s">
        <v>93</v>
      </c>
      <c r="B43" s="3" t="s">
        <v>94</v>
      </c>
      <c r="C43" s="3" t="s">
        <v>1129</v>
      </c>
    </row>
    <row r="44" spans="1:3" ht="50" x14ac:dyDescent="0.35">
      <c r="A44" s="3" t="s">
        <v>95</v>
      </c>
      <c r="B44" s="3" t="s">
        <v>96</v>
      </c>
      <c r="C44" s="3" t="s">
        <v>1143</v>
      </c>
    </row>
    <row r="45" spans="1:3" ht="60" x14ac:dyDescent="0.35">
      <c r="A45" s="3" t="s">
        <v>97</v>
      </c>
      <c r="B45" s="3" t="s">
        <v>98</v>
      </c>
      <c r="C45" s="5"/>
    </row>
    <row r="46" spans="1:3" ht="70" x14ac:dyDescent="0.35">
      <c r="A46" s="3" t="s">
        <v>99</v>
      </c>
      <c r="B46" s="3" t="s">
        <v>100</v>
      </c>
      <c r="C46" s="3" t="s">
        <v>1144</v>
      </c>
    </row>
    <row r="47" spans="1:3" ht="42" x14ac:dyDescent="0.35">
      <c r="A47" s="2" t="s">
        <v>101</v>
      </c>
      <c r="B47" s="2" t="s">
        <v>102</v>
      </c>
      <c r="C47" s="5"/>
    </row>
    <row r="48" spans="1:3" ht="70" x14ac:dyDescent="0.35">
      <c r="A48" s="3" t="s">
        <v>103</v>
      </c>
      <c r="B48" s="3" t="s">
        <v>104</v>
      </c>
      <c r="C48" s="3" t="s">
        <v>1145</v>
      </c>
    </row>
    <row r="49" spans="1:3" ht="40" x14ac:dyDescent="0.35">
      <c r="A49" s="3" t="s">
        <v>105</v>
      </c>
      <c r="B49" s="3" t="s">
        <v>106</v>
      </c>
      <c r="C49" s="3" t="s">
        <v>1146</v>
      </c>
    </row>
    <row r="50" spans="1:3" ht="30" x14ac:dyDescent="0.35">
      <c r="A50" s="3" t="s">
        <v>107</v>
      </c>
      <c r="B50" s="3" t="s">
        <v>108</v>
      </c>
      <c r="C50" s="3" t="s">
        <v>1146</v>
      </c>
    </row>
    <row r="51" spans="1:3" ht="50" x14ac:dyDescent="0.35">
      <c r="A51" s="3" t="s">
        <v>109</v>
      </c>
      <c r="B51" s="3" t="s">
        <v>110</v>
      </c>
      <c r="C51" s="3" t="s">
        <v>1147</v>
      </c>
    </row>
    <row r="52" spans="1:3" ht="70" x14ac:dyDescent="0.35">
      <c r="A52" s="3" t="s">
        <v>111</v>
      </c>
      <c r="B52" s="3" t="s">
        <v>112</v>
      </c>
      <c r="C52" s="3" t="s">
        <v>1148</v>
      </c>
    </row>
    <row r="53" spans="1:3" ht="70" x14ac:dyDescent="0.35">
      <c r="A53" s="3" t="s">
        <v>113</v>
      </c>
      <c r="B53" s="3" t="s">
        <v>114</v>
      </c>
      <c r="C53" s="3" t="s">
        <v>1149</v>
      </c>
    </row>
    <row r="54" spans="1:3" ht="30" x14ac:dyDescent="0.35">
      <c r="A54" s="3" t="s">
        <v>115</v>
      </c>
      <c r="B54" s="3" t="s">
        <v>116</v>
      </c>
      <c r="C54" s="3" t="s">
        <v>1149</v>
      </c>
    </row>
    <row r="55" spans="1:3" ht="50" x14ac:dyDescent="0.35">
      <c r="A55" s="3" t="s">
        <v>117</v>
      </c>
      <c r="B55" s="3" t="s">
        <v>118</v>
      </c>
      <c r="C55" s="3" t="s">
        <v>1150</v>
      </c>
    </row>
    <row r="56" spans="1:3" ht="200" x14ac:dyDescent="0.35">
      <c r="A56" s="3" t="s">
        <v>119</v>
      </c>
      <c r="B56" s="3" t="s">
        <v>120</v>
      </c>
      <c r="C56" s="3" t="s">
        <v>1559</v>
      </c>
    </row>
    <row r="57" spans="1:3" ht="50" x14ac:dyDescent="0.35">
      <c r="A57" s="3" t="s">
        <v>121</v>
      </c>
      <c r="B57" s="3" t="s">
        <v>122</v>
      </c>
      <c r="C57" s="3" t="s">
        <v>1152</v>
      </c>
    </row>
    <row r="58" spans="1:3" ht="70" x14ac:dyDescent="0.35">
      <c r="A58" s="3" t="s">
        <v>123</v>
      </c>
      <c r="B58" s="3" t="s">
        <v>124</v>
      </c>
      <c r="C58" s="3" t="s">
        <v>1153</v>
      </c>
    </row>
    <row r="59" spans="1:3" ht="31.5" x14ac:dyDescent="0.35">
      <c r="A59" s="4">
        <v>1.3</v>
      </c>
      <c r="B59" s="4" t="s">
        <v>125</v>
      </c>
      <c r="C59" s="5"/>
    </row>
    <row r="60" spans="1:3" x14ac:dyDescent="0.35">
      <c r="A60" s="2">
        <v>1.4</v>
      </c>
      <c r="B60" s="2" t="s">
        <v>126</v>
      </c>
      <c r="C60" s="5"/>
    </row>
    <row r="61" spans="1:3" ht="60" x14ac:dyDescent="0.35">
      <c r="A61" s="3" t="s">
        <v>127</v>
      </c>
      <c r="B61" s="3" t="s">
        <v>128</v>
      </c>
      <c r="C61" s="5"/>
    </row>
    <row r="62" spans="1:3" ht="42" x14ac:dyDescent="0.35">
      <c r="A62" s="2" t="s">
        <v>129</v>
      </c>
      <c r="B62" s="2" t="s">
        <v>130</v>
      </c>
      <c r="C62" s="5"/>
    </row>
    <row r="63" spans="1:3" ht="80" x14ac:dyDescent="0.35">
      <c r="A63" s="3" t="s">
        <v>131</v>
      </c>
      <c r="B63" s="3" t="s">
        <v>132</v>
      </c>
      <c r="C63" s="3" t="s">
        <v>1154</v>
      </c>
    </row>
    <row r="64" spans="1:3" ht="60" x14ac:dyDescent="0.35">
      <c r="A64" s="3" t="s">
        <v>133</v>
      </c>
      <c r="B64" s="3" t="s">
        <v>134</v>
      </c>
      <c r="C64" s="3" t="s">
        <v>1155</v>
      </c>
    </row>
    <row r="65" spans="1:3" ht="70" x14ac:dyDescent="0.35">
      <c r="A65" s="3" t="s">
        <v>135</v>
      </c>
      <c r="B65" s="3" t="s">
        <v>136</v>
      </c>
      <c r="C65" s="3" t="s">
        <v>1156</v>
      </c>
    </row>
    <row r="66" spans="1:3" ht="80" x14ac:dyDescent="0.35">
      <c r="A66" s="3" t="s">
        <v>137</v>
      </c>
      <c r="B66" s="3" t="s">
        <v>138</v>
      </c>
      <c r="C66" s="3" t="s">
        <v>1157</v>
      </c>
    </row>
    <row r="67" spans="1:3" ht="21" x14ac:dyDescent="0.35">
      <c r="A67" s="2" t="s">
        <v>139</v>
      </c>
      <c r="B67" s="2" t="s">
        <v>140</v>
      </c>
      <c r="C67" s="5"/>
    </row>
    <row r="68" spans="1:3" ht="30" x14ac:dyDescent="0.35">
      <c r="A68" s="3" t="s">
        <v>1233</v>
      </c>
      <c r="B68" s="3" t="s">
        <v>236</v>
      </c>
      <c r="C68" s="3" t="s">
        <v>1129</v>
      </c>
    </row>
    <row r="69" spans="1:3" ht="30" x14ac:dyDescent="0.35">
      <c r="A69" s="3" t="s">
        <v>1234</v>
      </c>
      <c r="B69" s="3" t="s">
        <v>203</v>
      </c>
      <c r="C69" s="3" t="s">
        <v>1129</v>
      </c>
    </row>
    <row r="70" spans="1:3" ht="30" x14ac:dyDescent="0.35">
      <c r="A70" s="3" t="s">
        <v>1235</v>
      </c>
      <c r="B70" s="3" t="s">
        <v>205</v>
      </c>
      <c r="C70" s="3" t="s">
        <v>1129</v>
      </c>
    </row>
    <row r="71" spans="1:3" ht="40" x14ac:dyDescent="0.35">
      <c r="A71" s="3" t="s">
        <v>1236</v>
      </c>
      <c r="B71" s="3" t="s">
        <v>207</v>
      </c>
      <c r="C71" s="3" t="s">
        <v>1129</v>
      </c>
    </row>
    <row r="72" spans="1:3" ht="50" x14ac:dyDescent="0.35">
      <c r="A72" s="3" t="s">
        <v>1237</v>
      </c>
      <c r="B72" s="3" t="s">
        <v>209</v>
      </c>
      <c r="C72" s="3" t="s">
        <v>1129</v>
      </c>
    </row>
    <row r="73" spans="1:3" ht="40" x14ac:dyDescent="0.35">
      <c r="A73" s="3" t="s">
        <v>1238</v>
      </c>
      <c r="B73" s="3" t="s">
        <v>211</v>
      </c>
      <c r="C73" s="3" t="s">
        <v>1129</v>
      </c>
    </row>
    <row r="74" spans="1:3" ht="60" x14ac:dyDescent="0.35">
      <c r="A74" s="3" t="s">
        <v>1239</v>
      </c>
      <c r="B74" s="3" t="s">
        <v>213</v>
      </c>
      <c r="C74" s="3" t="s">
        <v>1129</v>
      </c>
    </row>
    <row r="75" spans="1:3" ht="30" x14ac:dyDescent="0.35">
      <c r="A75" s="3" t="s">
        <v>1240</v>
      </c>
      <c r="B75" s="3" t="s">
        <v>215</v>
      </c>
      <c r="C75" s="3" t="s">
        <v>1129</v>
      </c>
    </row>
    <row r="76" spans="1:3" ht="70" x14ac:dyDescent="0.35">
      <c r="A76" s="3" t="s">
        <v>141</v>
      </c>
      <c r="B76" s="3" t="s">
        <v>142</v>
      </c>
      <c r="C76" s="3" t="s">
        <v>1158</v>
      </c>
    </row>
    <row r="77" spans="1:3" ht="52.5" x14ac:dyDescent="0.35">
      <c r="A77" s="3" t="s">
        <v>143</v>
      </c>
      <c r="B77" s="4" t="s">
        <v>144</v>
      </c>
      <c r="C77" s="5"/>
    </row>
    <row r="78" spans="1:3" ht="42" x14ac:dyDescent="0.35">
      <c r="A78" s="2" t="s">
        <v>145</v>
      </c>
      <c r="B78" s="2" t="s">
        <v>146</v>
      </c>
      <c r="C78" s="5"/>
    </row>
    <row r="79" spans="1:3" ht="30" x14ac:dyDescent="0.35">
      <c r="A79" s="3" t="s">
        <v>147</v>
      </c>
      <c r="B79" s="3" t="s">
        <v>148</v>
      </c>
      <c r="C79" s="3" t="s">
        <v>1159</v>
      </c>
    </row>
    <row r="80" spans="1:3" ht="30" x14ac:dyDescent="0.35">
      <c r="A80" s="3" t="s">
        <v>149</v>
      </c>
      <c r="B80" s="3" t="s">
        <v>150</v>
      </c>
      <c r="C80" s="3" t="s">
        <v>1159</v>
      </c>
    </row>
    <row r="81" spans="1:3" ht="50" x14ac:dyDescent="0.35">
      <c r="A81" s="3" t="s">
        <v>151</v>
      </c>
      <c r="B81" s="3" t="s">
        <v>152</v>
      </c>
      <c r="C81" s="3" t="s">
        <v>1160</v>
      </c>
    </row>
    <row r="82" spans="1:3" ht="60" x14ac:dyDescent="0.35">
      <c r="A82" s="3" t="s">
        <v>153</v>
      </c>
      <c r="B82" s="3" t="s">
        <v>154</v>
      </c>
      <c r="C82" s="3" t="s">
        <v>1161</v>
      </c>
    </row>
    <row r="83" spans="1:3" ht="70" x14ac:dyDescent="0.35">
      <c r="A83" s="3" t="s">
        <v>155</v>
      </c>
      <c r="B83" s="3" t="s">
        <v>156</v>
      </c>
      <c r="C83" s="3" t="s">
        <v>1162</v>
      </c>
    </row>
    <row r="84" spans="1:3" ht="50" x14ac:dyDescent="0.35">
      <c r="A84" s="3" t="s">
        <v>157</v>
      </c>
      <c r="B84" s="3" t="s">
        <v>158</v>
      </c>
      <c r="C84" s="3" t="s">
        <v>1163</v>
      </c>
    </row>
    <row r="85" spans="1:3" ht="42" x14ac:dyDescent="0.35">
      <c r="A85" s="2" t="s">
        <v>159</v>
      </c>
      <c r="B85" s="2" t="s">
        <v>160</v>
      </c>
      <c r="C85" s="5"/>
    </row>
    <row r="86" spans="1:3" ht="50" x14ac:dyDescent="0.35">
      <c r="A86" s="3" t="s">
        <v>161</v>
      </c>
      <c r="B86" s="3" t="s">
        <v>162</v>
      </c>
      <c r="C86" s="3" t="s">
        <v>1163</v>
      </c>
    </row>
    <row r="87" spans="1:3" ht="50" x14ac:dyDescent="0.35">
      <c r="A87" s="3" t="s">
        <v>163</v>
      </c>
      <c r="B87" s="3" t="s">
        <v>164</v>
      </c>
      <c r="C87" s="3" t="s">
        <v>1163</v>
      </c>
    </row>
    <row r="88" spans="1:3" ht="60" x14ac:dyDescent="0.35">
      <c r="A88" s="3" t="s">
        <v>165</v>
      </c>
      <c r="B88" s="3" t="s">
        <v>166</v>
      </c>
      <c r="C88" s="3" t="s">
        <v>1163</v>
      </c>
    </row>
    <row r="89" spans="1:3" ht="70" x14ac:dyDescent="0.35">
      <c r="A89" s="3" t="s">
        <v>167</v>
      </c>
      <c r="B89" s="3" t="s">
        <v>168</v>
      </c>
      <c r="C89" s="3" t="s">
        <v>1163</v>
      </c>
    </row>
    <row r="90" spans="1:3" ht="31.5" x14ac:dyDescent="0.35">
      <c r="A90" s="2" t="s">
        <v>169</v>
      </c>
      <c r="B90" s="2" t="s">
        <v>170</v>
      </c>
      <c r="C90" s="5"/>
    </row>
    <row r="91" spans="1:3" ht="50" x14ac:dyDescent="0.35">
      <c r="A91" s="3" t="s">
        <v>171</v>
      </c>
      <c r="B91" s="3" t="s">
        <v>172</v>
      </c>
      <c r="C91" s="3" t="s">
        <v>1163</v>
      </c>
    </row>
    <row r="92" spans="1:3" ht="50" x14ac:dyDescent="0.35">
      <c r="A92" s="3" t="s">
        <v>173</v>
      </c>
      <c r="B92" s="3" t="s">
        <v>174</v>
      </c>
      <c r="C92" s="3" t="s">
        <v>1163</v>
      </c>
    </row>
    <row r="93" spans="1:3" ht="50" x14ac:dyDescent="0.35">
      <c r="A93" s="3" t="s">
        <v>175</v>
      </c>
      <c r="B93" s="3" t="s">
        <v>176</v>
      </c>
      <c r="C93" s="3" t="s">
        <v>1163</v>
      </c>
    </row>
    <row r="94" spans="1:3" ht="50" x14ac:dyDescent="0.35">
      <c r="A94" s="3" t="s">
        <v>177</v>
      </c>
      <c r="B94" s="3" t="s">
        <v>178</v>
      </c>
      <c r="C94" s="3" t="s">
        <v>1163</v>
      </c>
    </row>
    <row r="95" spans="1:3" ht="50" x14ac:dyDescent="0.35">
      <c r="A95" s="3" t="s">
        <v>179</v>
      </c>
      <c r="B95" s="3" t="s">
        <v>180</v>
      </c>
      <c r="C95" s="3" t="s">
        <v>1163</v>
      </c>
    </row>
    <row r="96" spans="1:3" ht="50" x14ac:dyDescent="0.35">
      <c r="A96" s="3" t="s">
        <v>181</v>
      </c>
      <c r="B96" s="3" t="s">
        <v>182</v>
      </c>
      <c r="C96" s="3" t="s">
        <v>1163</v>
      </c>
    </row>
    <row r="97" spans="1:3" ht="31.5" x14ac:dyDescent="0.35">
      <c r="A97" s="2" t="s">
        <v>183</v>
      </c>
      <c r="B97" s="2" t="s">
        <v>184</v>
      </c>
      <c r="C97" s="5"/>
    </row>
    <row r="98" spans="1:3" ht="50" x14ac:dyDescent="0.35">
      <c r="A98" s="3" t="s">
        <v>185</v>
      </c>
      <c r="B98" s="3" t="s">
        <v>186</v>
      </c>
      <c r="C98" s="3" t="s">
        <v>1163</v>
      </c>
    </row>
    <row r="99" spans="1:3" ht="50" x14ac:dyDescent="0.35">
      <c r="A99" s="3" t="s">
        <v>187</v>
      </c>
      <c r="B99" s="3" t="s">
        <v>188</v>
      </c>
      <c r="C99" s="3" t="s">
        <v>1163</v>
      </c>
    </row>
    <row r="100" spans="1:3" ht="50" x14ac:dyDescent="0.35">
      <c r="A100" s="3" t="s">
        <v>189</v>
      </c>
      <c r="B100" s="3" t="s">
        <v>190</v>
      </c>
      <c r="C100" s="3" t="s">
        <v>1163</v>
      </c>
    </row>
    <row r="101" spans="1:3" ht="70" x14ac:dyDescent="0.35">
      <c r="A101" s="3" t="s">
        <v>191</v>
      </c>
      <c r="B101" s="3" t="s">
        <v>192</v>
      </c>
      <c r="C101" s="3" t="s">
        <v>1163</v>
      </c>
    </row>
    <row r="102" spans="1:3" ht="70" x14ac:dyDescent="0.35">
      <c r="A102" s="3" t="s">
        <v>193</v>
      </c>
      <c r="B102" s="3" t="s">
        <v>194</v>
      </c>
      <c r="C102" s="3" t="s">
        <v>1163</v>
      </c>
    </row>
    <row r="103" spans="1:3" ht="60" x14ac:dyDescent="0.35">
      <c r="A103" s="3" t="s">
        <v>195</v>
      </c>
      <c r="B103" s="3" t="s">
        <v>196</v>
      </c>
      <c r="C103" s="3" t="s">
        <v>1159</v>
      </c>
    </row>
    <row r="104" spans="1:3" ht="90" x14ac:dyDescent="0.35">
      <c r="A104" s="3" t="s">
        <v>197</v>
      </c>
      <c r="B104" s="3" t="s">
        <v>198</v>
      </c>
      <c r="C104" s="3" t="s">
        <v>1164</v>
      </c>
    </row>
    <row r="105" spans="1:3" ht="21" x14ac:dyDescent="0.35">
      <c r="A105" s="2" t="s">
        <v>199</v>
      </c>
      <c r="B105" s="2" t="s">
        <v>140</v>
      </c>
      <c r="C105" s="5"/>
    </row>
    <row r="106" spans="1:3" ht="40" x14ac:dyDescent="0.35">
      <c r="A106" s="3" t="s">
        <v>200</v>
      </c>
      <c r="B106" s="3" t="s">
        <v>201</v>
      </c>
      <c r="C106" s="5"/>
    </row>
    <row r="107" spans="1:3" ht="30" x14ac:dyDescent="0.35">
      <c r="A107" s="3" t="s">
        <v>202</v>
      </c>
      <c r="B107" s="3" t="s">
        <v>203</v>
      </c>
      <c r="C107" s="5"/>
    </row>
    <row r="108" spans="1:3" ht="30" x14ac:dyDescent="0.35">
      <c r="A108" s="3" t="s">
        <v>204</v>
      </c>
      <c r="B108" s="3" t="s">
        <v>205</v>
      </c>
      <c r="C108" s="5"/>
    </row>
    <row r="109" spans="1:3" ht="40" x14ac:dyDescent="0.35">
      <c r="A109" s="3" t="s">
        <v>206</v>
      </c>
      <c r="B109" s="3" t="s">
        <v>207</v>
      </c>
      <c r="C109" s="5"/>
    </row>
    <row r="110" spans="1:3" ht="50" x14ac:dyDescent="0.35">
      <c r="A110" s="3" t="s">
        <v>208</v>
      </c>
      <c r="B110" s="3" t="s">
        <v>209</v>
      </c>
      <c r="C110" s="5"/>
    </row>
    <row r="111" spans="1:3" ht="40" x14ac:dyDescent="0.35">
      <c r="A111" s="3" t="s">
        <v>210</v>
      </c>
      <c r="B111" s="3" t="s">
        <v>211</v>
      </c>
      <c r="C111" s="5"/>
    </row>
    <row r="112" spans="1:3" ht="60" x14ac:dyDescent="0.35">
      <c r="A112" s="3" t="s">
        <v>212</v>
      </c>
      <c r="B112" s="3" t="s">
        <v>213</v>
      </c>
      <c r="C112" s="5"/>
    </row>
    <row r="113" spans="1:3" ht="30" x14ac:dyDescent="0.35">
      <c r="A113" s="3" t="s">
        <v>214</v>
      </c>
      <c r="B113" s="3" t="s">
        <v>215</v>
      </c>
      <c r="C113" s="5"/>
    </row>
    <row r="114" spans="1:3" ht="110" x14ac:dyDescent="0.35">
      <c r="A114" s="3" t="s">
        <v>216</v>
      </c>
      <c r="B114" s="3" t="s">
        <v>217</v>
      </c>
      <c r="C114" s="3" t="s">
        <v>1163</v>
      </c>
    </row>
    <row r="115" spans="1:3" ht="90" x14ac:dyDescent="0.35">
      <c r="A115" s="3" t="s">
        <v>218</v>
      </c>
      <c r="B115" s="3" t="s">
        <v>219</v>
      </c>
      <c r="C115" s="3" t="s">
        <v>1165</v>
      </c>
    </row>
    <row r="116" spans="1:3" ht="31.5" x14ac:dyDescent="0.35">
      <c r="A116" s="2" t="s">
        <v>220</v>
      </c>
      <c r="B116" s="2" t="s">
        <v>221</v>
      </c>
      <c r="C116" s="2" t="s">
        <v>1166</v>
      </c>
    </row>
    <row r="117" spans="1:3" ht="30" x14ac:dyDescent="0.35">
      <c r="A117" s="3" t="s">
        <v>222</v>
      </c>
      <c r="B117" s="3" t="s">
        <v>223</v>
      </c>
      <c r="C117" s="3" t="s">
        <v>1166</v>
      </c>
    </row>
    <row r="118" spans="1:3" ht="50" x14ac:dyDescent="0.35">
      <c r="A118" s="3" t="s">
        <v>224</v>
      </c>
      <c r="B118" s="3" t="s">
        <v>225</v>
      </c>
      <c r="C118" s="3" t="s">
        <v>1167</v>
      </c>
    </row>
    <row r="119" spans="1:3" ht="50" x14ac:dyDescent="0.35">
      <c r="A119" s="3" t="s">
        <v>226</v>
      </c>
      <c r="B119" s="3" t="s">
        <v>227</v>
      </c>
      <c r="C119" s="3" t="s">
        <v>1168</v>
      </c>
    </row>
    <row r="120" spans="1:3" ht="40" x14ac:dyDescent="0.35">
      <c r="A120" s="3" t="s">
        <v>228</v>
      </c>
      <c r="B120" s="3" t="s">
        <v>229</v>
      </c>
      <c r="C120" s="3" t="s">
        <v>1166</v>
      </c>
    </row>
    <row r="121" spans="1:3" ht="60" x14ac:dyDescent="0.35">
      <c r="A121" s="3" t="s">
        <v>230</v>
      </c>
      <c r="B121" s="3" t="s">
        <v>231</v>
      </c>
      <c r="C121" s="3" t="s">
        <v>1168</v>
      </c>
    </row>
    <row r="122" spans="1:3" ht="40" x14ac:dyDescent="0.35">
      <c r="A122" s="3" t="s">
        <v>232</v>
      </c>
      <c r="B122" s="3" t="s">
        <v>233</v>
      </c>
      <c r="C122" s="3" t="s">
        <v>1129</v>
      </c>
    </row>
    <row r="123" spans="1:3" ht="21" x14ac:dyDescent="0.35">
      <c r="A123" s="2" t="s">
        <v>234</v>
      </c>
      <c r="B123" s="2" t="s">
        <v>140</v>
      </c>
      <c r="C123" s="5"/>
    </row>
    <row r="124" spans="1:3" ht="30" x14ac:dyDescent="0.35">
      <c r="A124" s="3" t="s">
        <v>235</v>
      </c>
      <c r="B124" s="3" t="s">
        <v>236</v>
      </c>
      <c r="C124" s="3" t="s">
        <v>1129</v>
      </c>
    </row>
    <row r="125" spans="1:3" ht="30" x14ac:dyDescent="0.35">
      <c r="A125" s="3" t="s">
        <v>237</v>
      </c>
      <c r="B125" s="3" t="s">
        <v>203</v>
      </c>
      <c r="C125" s="3" t="s">
        <v>1129</v>
      </c>
    </row>
    <row r="126" spans="1:3" ht="30" x14ac:dyDescent="0.35">
      <c r="A126" s="3" t="s">
        <v>238</v>
      </c>
      <c r="B126" s="3" t="s">
        <v>205</v>
      </c>
      <c r="C126" s="3" t="s">
        <v>1129</v>
      </c>
    </row>
    <row r="127" spans="1:3" ht="40" x14ac:dyDescent="0.35">
      <c r="A127" s="3" t="s">
        <v>239</v>
      </c>
      <c r="B127" s="3" t="s">
        <v>207</v>
      </c>
      <c r="C127" s="3" t="s">
        <v>1129</v>
      </c>
    </row>
    <row r="128" spans="1:3" ht="50" x14ac:dyDescent="0.35">
      <c r="A128" s="3" t="s">
        <v>240</v>
      </c>
      <c r="B128" s="3" t="s">
        <v>209</v>
      </c>
      <c r="C128" s="3" t="s">
        <v>1129</v>
      </c>
    </row>
    <row r="129" spans="1:3" ht="40" x14ac:dyDescent="0.35">
      <c r="A129" s="3" t="s">
        <v>241</v>
      </c>
      <c r="B129" s="3" t="s">
        <v>211</v>
      </c>
      <c r="C129" s="3" t="s">
        <v>1129</v>
      </c>
    </row>
    <row r="130" spans="1:3" ht="60" x14ac:dyDescent="0.35">
      <c r="A130" s="3" t="s">
        <v>242</v>
      </c>
      <c r="B130" s="3" t="s">
        <v>213</v>
      </c>
      <c r="C130" s="3" t="s">
        <v>1129</v>
      </c>
    </row>
    <row r="131" spans="1:3" ht="30" x14ac:dyDescent="0.35">
      <c r="A131" s="3" t="s">
        <v>243</v>
      </c>
      <c r="B131" s="3" t="s">
        <v>215</v>
      </c>
      <c r="C131" s="3" t="s">
        <v>1129</v>
      </c>
    </row>
    <row r="132" spans="1:3" ht="60" x14ac:dyDescent="0.35">
      <c r="A132" s="3" t="s">
        <v>244</v>
      </c>
      <c r="B132" s="3" t="s">
        <v>245</v>
      </c>
      <c r="C132" s="3" t="s">
        <v>1249</v>
      </c>
    </row>
    <row r="133" spans="1:3" ht="42" x14ac:dyDescent="0.35">
      <c r="A133" s="3" t="s">
        <v>246</v>
      </c>
      <c r="B133" s="4" t="s">
        <v>247</v>
      </c>
      <c r="C133" s="5"/>
    </row>
    <row r="134" spans="1:3" ht="31.5" x14ac:dyDescent="0.35">
      <c r="A134" s="2" t="s">
        <v>248</v>
      </c>
      <c r="B134" s="2" t="s">
        <v>263</v>
      </c>
      <c r="C134" s="5"/>
    </row>
    <row r="135" spans="1:3" ht="40" x14ac:dyDescent="0.35">
      <c r="A135" s="3" t="s">
        <v>250</v>
      </c>
      <c r="B135" s="3" t="s">
        <v>265</v>
      </c>
      <c r="C135" s="5"/>
    </row>
    <row r="136" spans="1:3" ht="94.5" x14ac:dyDescent="0.35">
      <c r="A136" s="3" t="s">
        <v>262</v>
      </c>
      <c r="B136" s="4" t="s">
        <v>267</v>
      </c>
      <c r="C136" s="5"/>
    </row>
    <row r="137" spans="1:3" ht="52.5" x14ac:dyDescent="0.35">
      <c r="A137" s="2" t="s">
        <v>266</v>
      </c>
      <c r="B137" s="2" t="s">
        <v>269</v>
      </c>
      <c r="C137" s="5"/>
    </row>
    <row r="138" spans="1:3" ht="40" x14ac:dyDescent="0.35">
      <c r="A138" s="3" t="s">
        <v>1560</v>
      </c>
      <c r="B138" s="3" t="s">
        <v>271</v>
      </c>
      <c r="C138" s="3" t="s">
        <v>1172</v>
      </c>
    </row>
    <row r="139" spans="1:3" ht="60" x14ac:dyDescent="0.35">
      <c r="A139" s="3" t="s">
        <v>1561</v>
      </c>
      <c r="B139" s="3" t="s">
        <v>273</v>
      </c>
      <c r="C139" s="3" t="s">
        <v>1139</v>
      </c>
    </row>
    <row r="140" spans="1:3" ht="70" x14ac:dyDescent="0.35">
      <c r="A140" s="3" t="s">
        <v>1562</v>
      </c>
      <c r="B140" s="3" t="s">
        <v>275</v>
      </c>
      <c r="C140" s="5"/>
    </row>
    <row r="141" spans="1:3" ht="50" x14ac:dyDescent="0.35">
      <c r="A141" s="3" t="s">
        <v>1563</v>
      </c>
      <c r="B141" s="3" t="s">
        <v>277</v>
      </c>
      <c r="C141" s="3" t="s">
        <v>1129</v>
      </c>
    </row>
    <row r="142" spans="1:3" ht="40" x14ac:dyDescent="0.35">
      <c r="A142" s="3" t="s">
        <v>1564</v>
      </c>
      <c r="B142" s="3" t="s">
        <v>279</v>
      </c>
      <c r="C142" s="3" t="s">
        <v>1142</v>
      </c>
    </row>
    <row r="143" spans="1:3" ht="30" x14ac:dyDescent="0.35">
      <c r="A143" s="3" t="s">
        <v>1565</v>
      </c>
      <c r="B143" s="3" t="s">
        <v>281</v>
      </c>
      <c r="C143" s="3" t="s">
        <v>1129</v>
      </c>
    </row>
    <row r="144" spans="1:3" ht="50" x14ac:dyDescent="0.35">
      <c r="A144" s="3" t="s">
        <v>1566</v>
      </c>
      <c r="B144" s="3" t="s">
        <v>283</v>
      </c>
      <c r="C144" s="3" t="s">
        <v>1143</v>
      </c>
    </row>
    <row r="145" spans="1:3" ht="60" x14ac:dyDescent="0.35">
      <c r="A145" s="3" t="s">
        <v>1567</v>
      </c>
      <c r="B145" s="3" t="s">
        <v>285</v>
      </c>
      <c r="C145" s="5"/>
    </row>
    <row r="146" spans="1:3" ht="70" x14ac:dyDescent="0.35">
      <c r="A146" s="3" t="s">
        <v>1568</v>
      </c>
      <c r="B146" s="3" t="s">
        <v>287</v>
      </c>
      <c r="C146" s="3" t="s">
        <v>1144</v>
      </c>
    </row>
    <row r="147" spans="1:3" ht="42" x14ac:dyDescent="0.35">
      <c r="A147" s="2" t="s">
        <v>268</v>
      </c>
      <c r="B147" s="2" t="s">
        <v>289</v>
      </c>
      <c r="C147" s="5"/>
    </row>
    <row r="148" spans="1:3" ht="50" x14ac:dyDescent="0.35">
      <c r="A148" s="3" t="s">
        <v>270</v>
      </c>
      <c r="B148" s="3" t="s">
        <v>291</v>
      </c>
      <c r="C148" s="3" t="s">
        <v>1133</v>
      </c>
    </row>
    <row r="149" spans="1:3" ht="52.5" x14ac:dyDescent="0.35">
      <c r="A149" s="2" t="s">
        <v>272</v>
      </c>
      <c r="B149" s="2" t="s">
        <v>293</v>
      </c>
      <c r="C149" s="5"/>
    </row>
    <row r="150" spans="1:3" ht="40" x14ac:dyDescent="0.35">
      <c r="A150" s="3" t="s">
        <v>1569</v>
      </c>
      <c r="B150" s="3" t="s">
        <v>295</v>
      </c>
      <c r="C150" s="3" t="s">
        <v>1173</v>
      </c>
    </row>
    <row r="151" spans="1:3" ht="60" x14ac:dyDescent="0.35">
      <c r="A151" s="3" t="s">
        <v>1570</v>
      </c>
      <c r="B151" s="3" t="s">
        <v>297</v>
      </c>
      <c r="C151" s="3" t="s">
        <v>1174</v>
      </c>
    </row>
    <row r="152" spans="1:3" ht="60" x14ac:dyDescent="0.35">
      <c r="A152" s="3" t="s">
        <v>1571</v>
      </c>
      <c r="B152" s="3" t="s">
        <v>299</v>
      </c>
      <c r="C152" s="5"/>
    </row>
    <row r="153" spans="1:3" ht="60" x14ac:dyDescent="0.35">
      <c r="A153" s="3" t="s">
        <v>1572</v>
      </c>
      <c r="B153" s="3" t="s">
        <v>301</v>
      </c>
      <c r="C153" s="3" t="s">
        <v>1175</v>
      </c>
    </row>
    <row r="154" spans="1:3" ht="40" x14ac:dyDescent="0.35">
      <c r="A154" s="3" t="s">
        <v>1573</v>
      </c>
      <c r="B154" s="3" t="s">
        <v>303</v>
      </c>
      <c r="C154" s="3" t="s">
        <v>1129</v>
      </c>
    </row>
    <row r="155" spans="1:3" ht="40" x14ac:dyDescent="0.35">
      <c r="A155" s="3" t="s">
        <v>274</v>
      </c>
      <c r="B155" s="3" t="s">
        <v>305</v>
      </c>
      <c r="C155" s="3" t="s">
        <v>1129</v>
      </c>
    </row>
    <row r="156" spans="1:3" ht="40" x14ac:dyDescent="0.35">
      <c r="A156" s="3" t="s">
        <v>276</v>
      </c>
      <c r="B156" s="3" t="s">
        <v>307</v>
      </c>
      <c r="C156" s="3" t="s">
        <v>1129</v>
      </c>
    </row>
    <row r="157" spans="1:3" ht="63" x14ac:dyDescent="0.35">
      <c r="A157" s="2" t="s">
        <v>278</v>
      </c>
      <c r="B157" s="2" t="s">
        <v>309</v>
      </c>
      <c r="C157" s="2" t="s">
        <v>1176</v>
      </c>
    </row>
    <row r="158" spans="1:3" ht="50" x14ac:dyDescent="0.35">
      <c r="A158" s="3" t="s">
        <v>1574</v>
      </c>
      <c r="B158" s="3" t="s">
        <v>311</v>
      </c>
      <c r="C158" s="3" t="s">
        <v>1129</v>
      </c>
    </row>
    <row r="159" spans="1:3" ht="70" x14ac:dyDescent="0.35">
      <c r="A159" s="3" t="s">
        <v>1575</v>
      </c>
      <c r="B159" s="3" t="s">
        <v>313</v>
      </c>
      <c r="C159" s="3" t="s">
        <v>1129</v>
      </c>
    </row>
    <row r="160" spans="1:3" ht="60" x14ac:dyDescent="0.35">
      <c r="A160" s="3" t="s">
        <v>1576</v>
      </c>
      <c r="B160" s="3" t="s">
        <v>315</v>
      </c>
      <c r="C160" s="3" t="s">
        <v>1177</v>
      </c>
    </row>
    <row r="161" spans="1:3" ht="60" x14ac:dyDescent="0.35">
      <c r="A161" s="3" t="s">
        <v>1577</v>
      </c>
      <c r="B161" s="3" t="s">
        <v>317</v>
      </c>
      <c r="C161" s="3" t="s">
        <v>1178</v>
      </c>
    </row>
    <row r="162" spans="1:3" ht="70" x14ac:dyDescent="0.35">
      <c r="A162" s="3" t="s">
        <v>1578</v>
      </c>
      <c r="B162" s="3" t="s">
        <v>319</v>
      </c>
      <c r="C162" s="3" t="s">
        <v>1177</v>
      </c>
    </row>
    <row r="163" spans="1:3" ht="50" x14ac:dyDescent="0.35">
      <c r="A163" s="3" t="s">
        <v>280</v>
      </c>
      <c r="B163" s="3" t="s">
        <v>321</v>
      </c>
      <c r="C163" s="3" t="s">
        <v>1134</v>
      </c>
    </row>
    <row r="164" spans="1:3" ht="30" x14ac:dyDescent="0.35">
      <c r="A164" s="3" t="s">
        <v>282</v>
      </c>
      <c r="B164" s="3" t="s">
        <v>323</v>
      </c>
      <c r="C164" s="3" t="s">
        <v>1137</v>
      </c>
    </row>
    <row r="165" spans="1:3" ht="50" x14ac:dyDescent="0.35">
      <c r="A165" s="3" t="s">
        <v>284</v>
      </c>
      <c r="B165" s="3" t="s">
        <v>325</v>
      </c>
      <c r="C165" s="3" t="s">
        <v>1137</v>
      </c>
    </row>
    <row r="166" spans="1:3" ht="30" x14ac:dyDescent="0.35">
      <c r="A166" s="3" t="s">
        <v>286</v>
      </c>
      <c r="B166" s="3" t="s">
        <v>327</v>
      </c>
      <c r="C166" s="3" t="s">
        <v>1133</v>
      </c>
    </row>
    <row r="167" spans="1:3" ht="60" x14ac:dyDescent="0.35">
      <c r="A167" s="3" t="s">
        <v>1579</v>
      </c>
      <c r="B167" s="3" t="s">
        <v>329</v>
      </c>
      <c r="C167" s="3" t="s">
        <v>1138</v>
      </c>
    </row>
    <row r="168" spans="1:3" ht="50" x14ac:dyDescent="0.35">
      <c r="A168" s="3" t="s">
        <v>1580</v>
      </c>
      <c r="B168" s="3" t="s">
        <v>331</v>
      </c>
      <c r="C168" s="3" t="s">
        <v>1134</v>
      </c>
    </row>
    <row r="169" spans="1:3" ht="50" x14ac:dyDescent="0.35">
      <c r="A169" s="3" t="s">
        <v>1581</v>
      </c>
      <c r="B169" s="3" t="s">
        <v>333</v>
      </c>
      <c r="C169" s="3" t="s">
        <v>1129</v>
      </c>
    </row>
    <row r="170" spans="1:3" ht="90" x14ac:dyDescent="0.35">
      <c r="A170" s="3" t="s">
        <v>1582</v>
      </c>
      <c r="B170" s="3" t="s">
        <v>335</v>
      </c>
      <c r="C170" s="3" t="s">
        <v>1134</v>
      </c>
    </row>
    <row r="171" spans="1:3" ht="50" x14ac:dyDescent="0.35">
      <c r="A171" s="3" t="s">
        <v>1583</v>
      </c>
      <c r="B171" s="3" t="s">
        <v>337</v>
      </c>
      <c r="C171" s="3" t="s">
        <v>1129</v>
      </c>
    </row>
    <row r="172" spans="1:3" ht="40" x14ac:dyDescent="0.35">
      <c r="A172" s="3" t="s">
        <v>1584</v>
      </c>
      <c r="B172" s="3" t="s">
        <v>339</v>
      </c>
      <c r="C172" s="3" t="s">
        <v>1129</v>
      </c>
    </row>
    <row r="173" spans="1:3" ht="80" x14ac:dyDescent="0.35">
      <c r="A173" s="3" t="s">
        <v>1585</v>
      </c>
      <c r="B173" s="3" t="s">
        <v>341</v>
      </c>
      <c r="C173" s="3" t="s">
        <v>1129</v>
      </c>
    </row>
    <row r="174" spans="1:3" ht="42" x14ac:dyDescent="0.35">
      <c r="A174" s="2" t="s">
        <v>288</v>
      </c>
      <c r="B174" s="2" t="s">
        <v>343</v>
      </c>
      <c r="C174" s="5"/>
    </row>
    <row r="175" spans="1:3" ht="20" x14ac:dyDescent="0.35">
      <c r="A175" s="3" t="s">
        <v>290</v>
      </c>
      <c r="B175" s="3" t="s">
        <v>345</v>
      </c>
      <c r="C175" s="5"/>
    </row>
    <row r="176" spans="1:3" ht="30" x14ac:dyDescent="0.35">
      <c r="A176" s="3" t="s">
        <v>292</v>
      </c>
      <c r="B176" s="3" t="s">
        <v>347</v>
      </c>
      <c r="C176" s="5"/>
    </row>
    <row r="177" spans="1:3" ht="30" x14ac:dyDescent="0.35">
      <c r="A177" s="3" t="s">
        <v>304</v>
      </c>
      <c r="B177" s="3" t="s">
        <v>349</v>
      </c>
      <c r="C177" s="5"/>
    </row>
    <row r="178" spans="1:3" ht="40" x14ac:dyDescent="0.35">
      <c r="A178" s="3" t="s">
        <v>306</v>
      </c>
      <c r="B178" s="3" t="s">
        <v>351</v>
      </c>
      <c r="C178" s="5"/>
    </row>
    <row r="179" spans="1:3" ht="30" x14ac:dyDescent="0.35">
      <c r="A179" s="3" t="s">
        <v>308</v>
      </c>
      <c r="B179" s="3" t="s">
        <v>353</v>
      </c>
      <c r="C179" s="5"/>
    </row>
    <row r="180" spans="1:3" ht="60" x14ac:dyDescent="0.35">
      <c r="A180" s="3" t="s">
        <v>320</v>
      </c>
      <c r="B180" s="3" t="s">
        <v>355</v>
      </c>
      <c r="C180" s="5"/>
    </row>
    <row r="181" spans="1:3" ht="20" x14ac:dyDescent="0.35">
      <c r="A181" s="3" t="s">
        <v>342</v>
      </c>
      <c r="B181" s="3" t="s">
        <v>357</v>
      </c>
      <c r="C181" s="3" t="s">
        <v>1129</v>
      </c>
    </row>
    <row r="182" spans="1:3" ht="40" x14ac:dyDescent="0.35">
      <c r="A182" s="3" t="s">
        <v>356</v>
      </c>
      <c r="B182" s="3" t="s">
        <v>359</v>
      </c>
      <c r="C182" s="3" t="s">
        <v>1139</v>
      </c>
    </row>
    <row r="183" spans="1:3" ht="50" x14ac:dyDescent="0.35">
      <c r="A183" s="3" t="s">
        <v>358</v>
      </c>
      <c r="B183" s="3" t="s">
        <v>361</v>
      </c>
      <c r="C183" s="3" t="s">
        <v>1140</v>
      </c>
    </row>
    <row r="184" spans="1:3" ht="40" x14ac:dyDescent="0.35">
      <c r="A184" s="3" t="s">
        <v>360</v>
      </c>
      <c r="B184" s="3" t="s">
        <v>363</v>
      </c>
      <c r="C184" s="3" t="s">
        <v>1129</v>
      </c>
    </row>
    <row r="185" spans="1:3" ht="40" x14ac:dyDescent="0.35">
      <c r="A185" s="3" t="s">
        <v>362</v>
      </c>
      <c r="B185" s="3" t="s">
        <v>365</v>
      </c>
      <c r="C185" s="3" t="s">
        <v>1129</v>
      </c>
    </row>
    <row r="186" spans="1:3" ht="42" x14ac:dyDescent="0.35">
      <c r="A186" s="2" t="s">
        <v>364</v>
      </c>
      <c r="B186" s="2" t="s">
        <v>367</v>
      </c>
      <c r="C186" s="5"/>
    </row>
    <row r="187" spans="1:3" ht="60" x14ac:dyDescent="0.35">
      <c r="A187" s="3" t="s">
        <v>1586</v>
      </c>
      <c r="B187" s="3" t="s">
        <v>369</v>
      </c>
      <c r="C187" s="3" t="s">
        <v>1145</v>
      </c>
    </row>
    <row r="188" spans="1:3" ht="40" x14ac:dyDescent="0.35">
      <c r="A188" s="3" t="s">
        <v>1587</v>
      </c>
      <c r="B188" s="3" t="s">
        <v>106</v>
      </c>
      <c r="C188" s="3" t="s">
        <v>1146</v>
      </c>
    </row>
    <row r="189" spans="1:3" ht="30" x14ac:dyDescent="0.35">
      <c r="A189" s="3" t="s">
        <v>1588</v>
      </c>
      <c r="B189" s="3" t="s">
        <v>108</v>
      </c>
      <c r="C189" s="3" t="s">
        <v>1146</v>
      </c>
    </row>
    <row r="190" spans="1:3" ht="50" x14ac:dyDescent="0.35">
      <c r="A190" s="3" t="s">
        <v>1589</v>
      </c>
      <c r="B190" s="3" t="s">
        <v>110</v>
      </c>
      <c r="C190" s="3" t="s">
        <v>1147</v>
      </c>
    </row>
    <row r="191" spans="1:3" ht="60" x14ac:dyDescent="0.35">
      <c r="A191" s="3" t="s">
        <v>1590</v>
      </c>
      <c r="B191" s="3" t="s">
        <v>374</v>
      </c>
      <c r="C191" s="3" t="s">
        <v>1148</v>
      </c>
    </row>
    <row r="192" spans="1:3" ht="70" x14ac:dyDescent="0.35">
      <c r="A192" s="3" t="s">
        <v>1591</v>
      </c>
      <c r="B192" s="3" t="s">
        <v>114</v>
      </c>
      <c r="C192" s="3" t="s">
        <v>1149</v>
      </c>
    </row>
    <row r="193" spans="1:3" ht="30" x14ac:dyDescent="0.35">
      <c r="A193" s="3" t="s">
        <v>1592</v>
      </c>
      <c r="B193" s="3" t="s">
        <v>116</v>
      </c>
      <c r="C193" s="3" t="s">
        <v>1149</v>
      </c>
    </row>
    <row r="194" spans="1:3" ht="60" x14ac:dyDescent="0.35">
      <c r="A194" s="3" t="s">
        <v>1593</v>
      </c>
      <c r="B194" s="3" t="s">
        <v>378</v>
      </c>
      <c r="C194" s="3" t="s">
        <v>1150</v>
      </c>
    </row>
    <row r="195" spans="1:3" ht="200" x14ac:dyDescent="0.35">
      <c r="A195" s="3" t="s">
        <v>1594</v>
      </c>
      <c r="B195" s="3" t="s">
        <v>380</v>
      </c>
      <c r="C195" s="3" t="s">
        <v>1559</v>
      </c>
    </row>
    <row r="196" spans="1:3" ht="50" x14ac:dyDescent="0.35">
      <c r="A196" s="3" t="s">
        <v>1595</v>
      </c>
      <c r="B196" s="3" t="s">
        <v>122</v>
      </c>
      <c r="C196" s="3" t="s">
        <v>1152</v>
      </c>
    </row>
    <row r="197" spans="1:3" ht="70" x14ac:dyDescent="0.35">
      <c r="A197" s="3" t="s">
        <v>1596</v>
      </c>
      <c r="B197" s="3" t="s">
        <v>124</v>
      </c>
      <c r="C197" s="3" t="s">
        <v>1153</v>
      </c>
    </row>
    <row r="198" spans="1:3" ht="31.5" x14ac:dyDescent="0.35">
      <c r="A198" s="3">
        <v>1.5</v>
      </c>
      <c r="B198" s="4" t="s">
        <v>383</v>
      </c>
      <c r="C198" s="5"/>
    </row>
    <row r="199" spans="1:3" ht="21" x14ac:dyDescent="0.35">
      <c r="A199" s="2">
        <v>1.6</v>
      </c>
      <c r="B199" s="2" t="s">
        <v>384</v>
      </c>
      <c r="C199" s="5"/>
    </row>
    <row r="200" spans="1:3" ht="60" x14ac:dyDescent="0.35">
      <c r="A200" s="3" t="s">
        <v>385</v>
      </c>
      <c r="B200" s="3" t="s">
        <v>128</v>
      </c>
      <c r="C200" s="5"/>
    </row>
    <row r="201" spans="1:3" ht="40" x14ac:dyDescent="0.35">
      <c r="A201" s="3" t="s">
        <v>386</v>
      </c>
      <c r="B201" s="3" t="s">
        <v>387</v>
      </c>
      <c r="C201" s="3" t="s">
        <v>1179</v>
      </c>
    </row>
    <row r="202" spans="1:3" ht="52.5" x14ac:dyDescent="0.35">
      <c r="A202" s="3" t="s">
        <v>388</v>
      </c>
      <c r="B202" s="4" t="s">
        <v>389</v>
      </c>
      <c r="C202" s="5"/>
    </row>
    <row r="203" spans="1:3" ht="31.5" x14ac:dyDescent="0.35">
      <c r="A203" s="2" t="s">
        <v>390</v>
      </c>
      <c r="B203" s="2" t="s">
        <v>391</v>
      </c>
      <c r="C203" s="5"/>
    </row>
    <row r="204" spans="1:3" ht="40" x14ac:dyDescent="0.35">
      <c r="A204" s="3" t="s">
        <v>392</v>
      </c>
      <c r="B204" s="3" t="s">
        <v>393</v>
      </c>
      <c r="C204" s="3" t="s">
        <v>1180</v>
      </c>
    </row>
    <row r="205" spans="1:3" ht="50" x14ac:dyDescent="0.35">
      <c r="A205" s="3" t="s">
        <v>394</v>
      </c>
      <c r="B205" s="3" t="s">
        <v>395</v>
      </c>
      <c r="C205" s="3" t="s">
        <v>1181</v>
      </c>
    </row>
    <row r="206" spans="1:3" ht="50" x14ac:dyDescent="0.35">
      <c r="A206" s="3" t="s">
        <v>396</v>
      </c>
      <c r="B206" s="3" t="s">
        <v>397</v>
      </c>
      <c r="C206" s="3" t="s">
        <v>1182</v>
      </c>
    </row>
    <row r="207" spans="1:3" ht="40" x14ac:dyDescent="0.35">
      <c r="A207" s="3" t="s">
        <v>398</v>
      </c>
      <c r="B207" s="3" t="s">
        <v>399</v>
      </c>
      <c r="C207" s="5"/>
    </row>
    <row r="208" spans="1:3" ht="50" x14ac:dyDescent="0.35">
      <c r="A208" s="3" t="s">
        <v>400</v>
      </c>
      <c r="B208" s="3" t="s">
        <v>401</v>
      </c>
      <c r="C208" s="3" t="s">
        <v>1180</v>
      </c>
    </row>
    <row r="209" spans="1:3" ht="60" x14ac:dyDescent="0.35">
      <c r="A209" s="3" t="s">
        <v>402</v>
      </c>
      <c r="B209" s="3" t="s">
        <v>403</v>
      </c>
      <c r="C209" s="3" t="s">
        <v>1183</v>
      </c>
    </row>
    <row r="210" spans="1:3" ht="60" x14ac:dyDescent="0.35">
      <c r="A210" s="3" t="s">
        <v>404</v>
      </c>
      <c r="B210" s="3" t="s">
        <v>196</v>
      </c>
      <c r="C210" s="3" t="s">
        <v>1184</v>
      </c>
    </row>
    <row r="211" spans="1:3" ht="50" x14ac:dyDescent="0.35">
      <c r="A211" s="3" t="s">
        <v>405</v>
      </c>
      <c r="B211" s="3" t="s">
        <v>406</v>
      </c>
      <c r="C211" s="3" t="s">
        <v>1185</v>
      </c>
    </row>
    <row r="212" spans="1:3" ht="52.5" x14ac:dyDescent="0.35">
      <c r="A212" s="2" t="s">
        <v>407</v>
      </c>
      <c r="B212" s="2" t="s">
        <v>408</v>
      </c>
      <c r="C212" s="2" t="s">
        <v>1186</v>
      </c>
    </row>
    <row r="213" spans="1:3" ht="50" x14ac:dyDescent="0.35">
      <c r="A213" s="3" t="s">
        <v>416</v>
      </c>
      <c r="B213" s="3" t="s">
        <v>417</v>
      </c>
      <c r="C213" s="3" t="s">
        <v>1187</v>
      </c>
    </row>
    <row r="214" spans="1:3" ht="50" x14ac:dyDescent="0.35">
      <c r="A214" s="3" t="s">
        <v>418</v>
      </c>
      <c r="B214" s="3" t="s">
        <v>419</v>
      </c>
      <c r="C214" s="3" t="s">
        <v>1188</v>
      </c>
    </row>
    <row r="215" spans="1:3" ht="21" x14ac:dyDescent="0.35">
      <c r="A215" s="2" t="s">
        <v>420</v>
      </c>
      <c r="B215" s="2" t="s">
        <v>421</v>
      </c>
      <c r="C215" s="5"/>
    </row>
    <row r="216" spans="1:3" ht="63" x14ac:dyDescent="0.35">
      <c r="A216" s="2" t="s">
        <v>422</v>
      </c>
      <c r="B216" s="2" t="s">
        <v>423</v>
      </c>
      <c r="C216" s="5"/>
    </row>
    <row r="217" spans="1:3" ht="60" x14ac:dyDescent="0.35">
      <c r="A217" s="3" t="s">
        <v>424</v>
      </c>
      <c r="B217" s="3" t="s">
        <v>425</v>
      </c>
      <c r="C217" s="5"/>
    </row>
    <row r="218" spans="1:3" ht="70" x14ac:dyDescent="0.35">
      <c r="A218" s="3" t="s">
        <v>426</v>
      </c>
      <c r="B218" s="3" t="s">
        <v>427</v>
      </c>
      <c r="C218" s="5"/>
    </row>
    <row r="219" spans="1:3" ht="60" x14ac:dyDescent="0.35">
      <c r="A219" s="3" t="s">
        <v>428</v>
      </c>
      <c r="B219" s="3" t="s">
        <v>429</v>
      </c>
      <c r="C219" s="3" t="s">
        <v>1183</v>
      </c>
    </row>
    <row r="220" spans="1:3" ht="60" x14ac:dyDescent="0.35">
      <c r="A220" s="3" t="s">
        <v>430</v>
      </c>
      <c r="B220" s="3" t="s">
        <v>431</v>
      </c>
      <c r="C220" s="3" t="s">
        <v>1186</v>
      </c>
    </row>
    <row r="221" spans="1:3" ht="60" x14ac:dyDescent="0.35">
      <c r="A221" s="3" t="s">
        <v>432</v>
      </c>
      <c r="B221" s="3" t="s">
        <v>433</v>
      </c>
      <c r="C221" s="5"/>
    </row>
    <row r="222" spans="1:3" ht="42" x14ac:dyDescent="0.35">
      <c r="A222" s="2" t="s">
        <v>434</v>
      </c>
      <c r="B222" s="2" t="s">
        <v>435</v>
      </c>
      <c r="C222" s="5"/>
    </row>
    <row r="223" spans="1:3" ht="30" x14ac:dyDescent="0.35">
      <c r="A223" s="3" t="s">
        <v>436</v>
      </c>
      <c r="B223" s="3" t="s">
        <v>60</v>
      </c>
      <c r="C223" s="5"/>
    </row>
    <row r="224" spans="1:3" ht="30" x14ac:dyDescent="0.35">
      <c r="A224" s="3" t="s">
        <v>437</v>
      </c>
      <c r="B224" s="3" t="s">
        <v>62</v>
      </c>
      <c r="C224" s="5"/>
    </row>
    <row r="225" spans="1:3" ht="40" x14ac:dyDescent="0.35">
      <c r="A225" s="3" t="s">
        <v>438</v>
      </c>
      <c r="B225" s="3" t="s">
        <v>64</v>
      </c>
      <c r="C225" s="5"/>
    </row>
    <row r="226" spans="1:3" ht="40" x14ac:dyDescent="0.35">
      <c r="A226" s="3" t="s">
        <v>439</v>
      </c>
      <c r="B226" s="3" t="s">
        <v>66</v>
      </c>
      <c r="C226" s="5"/>
    </row>
    <row r="227" spans="1:3" ht="40" x14ac:dyDescent="0.35">
      <c r="A227" s="3" t="s">
        <v>440</v>
      </c>
      <c r="B227" s="3" t="s">
        <v>68</v>
      </c>
      <c r="C227" s="5"/>
    </row>
    <row r="228" spans="1:3" ht="60" x14ac:dyDescent="0.35">
      <c r="A228" s="3" t="s">
        <v>441</v>
      </c>
      <c r="B228" s="3" t="s">
        <v>70</v>
      </c>
      <c r="C228" s="5"/>
    </row>
    <row r="229" spans="1:3" ht="70" x14ac:dyDescent="0.35">
      <c r="A229" s="3" t="s">
        <v>442</v>
      </c>
      <c r="B229" s="3" t="s">
        <v>443</v>
      </c>
      <c r="C229" s="3" t="s">
        <v>1189</v>
      </c>
    </row>
    <row r="230" spans="1:3" ht="52.5" x14ac:dyDescent="0.35">
      <c r="A230" s="2" t="s">
        <v>444</v>
      </c>
      <c r="B230" s="2" t="s">
        <v>445</v>
      </c>
      <c r="C230" s="5"/>
    </row>
    <row r="231" spans="1:3" ht="60" x14ac:dyDescent="0.35">
      <c r="A231" s="3" t="s">
        <v>446</v>
      </c>
      <c r="B231" s="3" t="s">
        <v>447</v>
      </c>
      <c r="C231" s="5"/>
    </row>
    <row r="232" spans="1:3" ht="50" x14ac:dyDescent="0.35">
      <c r="A232" s="3" t="s">
        <v>448</v>
      </c>
      <c r="B232" s="3" t="s">
        <v>449</v>
      </c>
      <c r="C232" s="5"/>
    </row>
    <row r="233" spans="1:3" ht="42" x14ac:dyDescent="0.35">
      <c r="A233" s="2" t="s">
        <v>450</v>
      </c>
      <c r="B233" s="2" t="s">
        <v>451</v>
      </c>
      <c r="C233" s="5"/>
    </row>
    <row r="234" spans="1:3" ht="30" x14ac:dyDescent="0.35">
      <c r="A234" s="3" t="s">
        <v>452</v>
      </c>
      <c r="B234" s="3" t="s">
        <v>60</v>
      </c>
      <c r="C234" s="5"/>
    </row>
    <row r="235" spans="1:3" ht="30" x14ac:dyDescent="0.35">
      <c r="A235" s="3" t="s">
        <v>453</v>
      </c>
      <c r="B235" s="3" t="s">
        <v>62</v>
      </c>
      <c r="C235" s="5"/>
    </row>
    <row r="236" spans="1:3" ht="40" x14ac:dyDescent="0.35">
      <c r="A236" s="3" t="s">
        <v>454</v>
      </c>
      <c r="B236" s="3" t="s">
        <v>64</v>
      </c>
      <c r="C236" s="5"/>
    </row>
    <row r="237" spans="1:3" ht="40" x14ac:dyDescent="0.35">
      <c r="A237" s="3" t="s">
        <v>455</v>
      </c>
      <c r="B237" s="3" t="s">
        <v>66</v>
      </c>
      <c r="C237" s="5"/>
    </row>
    <row r="238" spans="1:3" ht="40" x14ac:dyDescent="0.35">
      <c r="A238" s="3" t="s">
        <v>456</v>
      </c>
      <c r="B238" s="3" t="s">
        <v>68</v>
      </c>
      <c r="C238" s="5"/>
    </row>
    <row r="239" spans="1:3" ht="60" x14ac:dyDescent="0.35">
      <c r="A239" s="3" t="s">
        <v>457</v>
      </c>
      <c r="B239" s="3" t="s">
        <v>70</v>
      </c>
      <c r="C239" s="5"/>
    </row>
    <row r="240" spans="1:3" ht="70" x14ac:dyDescent="0.35">
      <c r="A240" s="3" t="s">
        <v>458</v>
      </c>
      <c r="B240" s="3" t="s">
        <v>459</v>
      </c>
      <c r="C240" s="3" t="s">
        <v>1190</v>
      </c>
    </row>
    <row r="241" spans="1:3" ht="50" x14ac:dyDescent="0.35">
      <c r="A241" s="3" t="s">
        <v>460</v>
      </c>
      <c r="B241" s="3" t="s">
        <v>461</v>
      </c>
      <c r="C241" s="5"/>
    </row>
    <row r="242" spans="1:3" ht="110" x14ac:dyDescent="0.35">
      <c r="A242" s="3" t="s">
        <v>462</v>
      </c>
      <c r="B242" s="3" t="s">
        <v>463</v>
      </c>
      <c r="C242" s="5"/>
    </row>
    <row r="243" spans="1:3" ht="63" x14ac:dyDescent="0.35">
      <c r="A243" s="2" t="s">
        <v>464</v>
      </c>
      <c r="B243" s="2" t="s">
        <v>465</v>
      </c>
      <c r="C243" s="5"/>
    </row>
    <row r="244" spans="1:3" ht="30" x14ac:dyDescent="0.35">
      <c r="A244" s="3" t="s">
        <v>466</v>
      </c>
      <c r="B244" s="3" t="s">
        <v>60</v>
      </c>
      <c r="C244" s="5"/>
    </row>
    <row r="245" spans="1:3" ht="30" x14ac:dyDescent="0.35">
      <c r="A245" s="3" t="s">
        <v>467</v>
      </c>
      <c r="B245" s="3" t="s">
        <v>62</v>
      </c>
      <c r="C245" s="5"/>
    </row>
    <row r="246" spans="1:3" ht="40" x14ac:dyDescent="0.35">
      <c r="A246" s="3" t="s">
        <v>468</v>
      </c>
      <c r="B246" s="3" t="s">
        <v>64</v>
      </c>
      <c r="C246" s="5"/>
    </row>
    <row r="247" spans="1:3" ht="40" x14ac:dyDescent="0.35">
      <c r="A247" s="3" t="s">
        <v>469</v>
      </c>
      <c r="B247" s="3" t="s">
        <v>66</v>
      </c>
      <c r="C247" s="5"/>
    </row>
    <row r="248" spans="1:3" ht="40" x14ac:dyDescent="0.35">
      <c r="A248" s="3" t="s">
        <v>470</v>
      </c>
      <c r="B248" s="3" t="s">
        <v>68</v>
      </c>
      <c r="C248" s="5"/>
    </row>
    <row r="249" spans="1:3" ht="60" x14ac:dyDescent="0.35">
      <c r="A249" s="3" t="s">
        <v>471</v>
      </c>
      <c r="B249" s="3" t="s">
        <v>70</v>
      </c>
      <c r="C249" s="5"/>
    </row>
    <row r="250" spans="1:3" ht="52.5" x14ac:dyDescent="0.35">
      <c r="A250" s="2" t="s">
        <v>472</v>
      </c>
      <c r="B250" s="2" t="s">
        <v>473</v>
      </c>
      <c r="C250" s="5"/>
    </row>
    <row r="251" spans="1:3" ht="50" x14ac:dyDescent="0.35">
      <c r="A251" s="3" t="s">
        <v>474</v>
      </c>
      <c r="B251" s="3" t="s">
        <v>475</v>
      </c>
      <c r="C251" s="5"/>
    </row>
    <row r="252" spans="1:3" ht="70" x14ac:dyDescent="0.35">
      <c r="A252" s="3" t="s">
        <v>476</v>
      </c>
      <c r="B252" s="3" t="s">
        <v>477</v>
      </c>
      <c r="C252" s="5"/>
    </row>
    <row r="253" spans="1:3" ht="50" x14ac:dyDescent="0.35">
      <c r="A253" s="3" t="s">
        <v>478</v>
      </c>
      <c r="B253" s="3" t="s">
        <v>479</v>
      </c>
      <c r="C253" s="5"/>
    </row>
    <row r="254" spans="1:3" ht="40" x14ac:dyDescent="0.35">
      <c r="A254" s="3" t="s">
        <v>480</v>
      </c>
      <c r="B254" s="3" t="s">
        <v>481</v>
      </c>
      <c r="C254" s="5"/>
    </row>
    <row r="255" spans="1:3" ht="70" x14ac:dyDescent="0.35">
      <c r="A255" s="3" t="s">
        <v>482</v>
      </c>
      <c r="B255" s="3" t="s">
        <v>483</v>
      </c>
      <c r="C255" s="3" t="s">
        <v>1191</v>
      </c>
    </row>
    <row r="256" spans="1:3" ht="50" x14ac:dyDescent="0.35">
      <c r="A256" s="3" t="s">
        <v>484</v>
      </c>
      <c r="B256" s="3" t="s">
        <v>485</v>
      </c>
      <c r="C256" s="3" t="s">
        <v>1183</v>
      </c>
    </row>
    <row r="257" spans="1:3" ht="52.5" x14ac:dyDescent="0.35">
      <c r="A257" s="2" t="s">
        <v>486</v>
      </c>
      <c r="B257" s="2" t="s">
        <v>487</v>
      </c>
      <c r="C257" s="5"/>
    </row>
    <row r="258" spans="1:3" ht="60" x14ac:dyDescent="0.35">
      <c r="A258" s="3" t="s">
        <v>488</v>
      </c>
      <c r="B258" s="3" t="s">
        <v>489</v>
      </c>
      <c r="C258" s="5"/>
    </row>
    <row r="259" spans="1:3" ht="52.5" x14ac:dyDescent="0.35">
      <c r="A259" s="2" t="s">
        <v>490</v>
      </c>
      <c r="B259" s="2" t="s">
        <v>491</v>
      </c>
      <c r="C259" s="5"/>
    </row>
    <row r="260" spans="1:3" ht="40" x14ac:dyDescent="0.35">
      <c r="A260" s="3" t="s">
        <v>492</v>
      </c>
      <c r="B260" s="3" t="s">
        <v>493</v>
      </c>
      <c r="C260" s="5"/>
    </row>
    <row r="261" spans="1:3" ht="60" x14ac:dyDescent="0.35">
      <c r="A261" s="3" t="s">
        <v>494</v>
      </c>
      <c r="B261" s="3" t="s">
        <v>495</v>
      </c>
      <c r="C261" s="5"/>
    </row>
    <row r="262" spans="1:3" ht="50" x14ac:dyDescent="0.35">
      <c r="A262" s="3" t="s">
        <v>496</v>
      </c>
      <c r="B262" s="3" t="s">
        <v>497</v>
      </c>
      <c r="C262" s="5"/>
    </row>
    <row r="263" spans="1:3" ht="40" x14ac:dyDescent="0.35">
      <c r="A263" s="3" t="s">
        <v>498</v>
      </c>
      <c r="B263" s="3" t="s">
        <v>499</v>
      </c>
      <c r="C263" s="5"/>
    </row>
    <row r="264" spans="1:3" ht="70" x14ac:dyDescent="0.35">
      <c r="A264" s="3" t="s">
        <v>500</v>
      </c>
      <c r="B264" s="3" t="s">
        <v>501</v>
      </c>
      <c r="C264" s="5"/>
    </row>
    <row r="265" spans="1:3" ht="70" x14ac:dyDescent="0.35">
      <c r="A265" s="3" t="s">
        <v>502</v>
      </c>
      <c r="B265" s="3" t="s">
        <v>503</v>
      </c>
      <c r="C265" s="5"/>
    </row>
    <row r="266" spans="1:3" ht="50" x14ac:dyDescent="0.35">
      <c r="A266" s="3" t="s">
        <v>504</v>
      </c>
      <c r="B266" s="3" t="s">
        <v>505</v>
      </c>
      <c r="C266" s="5"/>
    </row>
    <row r="267" spans="1:3" ht="40" x14ac:dyDescent="0.35">
      <c r="A267" s="3" t="s">
        <v>506</v>
      </c>
      <c r="B267" s="3" t="s">
        <v>507</v>
      </c>
      <c r="C267" s="5"/>
    </row>
    <row r="268" spans="1:3" ht="60" x14ac:dyDescent="0.35">
      <c r="A268" s="3" t="s">
        <v>508</v>
      </c>
      <c r="B268" s="3" t="s">
        <v>509</v>
      </c>
      <c r="C268" s="5"/>
    </row>
    <row r="269" spans="1:3" ht="63" x14ac:dyDescent="0.35">
      <c r="A269" s="2" t="s">
        <v>510</v>
      </c>
      <c r="B269" s="2" t="s">
        <v>511</v>
      </c>
      <c r="C269" s="5"/>
    </row>
    <row r="270" spans="1:3" ht="40" x14ac:dyDescent="0.35">
      <c r="A270" s="3" t="s">
        <v>512</v>
      </c>
      <c r="B270" s="3" t="s">
        <v>493</v>
      </c>
      <c r="C270" s="5"/>
    </row>
    <row r="271" spans="1:3" ht="60" x14ac:dyDescent="0.35">
      <c r="A271" s="3" t="s">
        <v>513</v>
      </c>
      <c r="B271" s="3" t="s">
        <v>495</v>
      </c>
      <c r="C271" s="5"/>
    </row>
    <row r="272" spans="1:3" ht="50" x14ac:dyDescent="0.35">
      <c r="A272" s="3" t="s">
        <v>514</v>
      </c>
      <c r="B272" s="3" t="s">
        <v>497</v>
      </c>
      <c r="C272" s="5"/>
    </row>
    <row r="273" spans="1:3" ht="40" x14ac:dyDescent="0.35">
      <c r="A273" s="3" t="s">
        <v>515</v>
      </c>
      <c r="B273" s="3" t="s">
        <v>499</v>
      </c>
      <c r="C273" s="5"/>
    </row>
    <row r="274" spans="1:3" ht="70" x14ac:dyDescent="0.35">
      <c r="A274" s="3" t="s">
        <v>516</v>
      </c>
      <c r="B274" s="3" t="s">
        <v>501</v>
      </c>
      <c r="C274" s="5"/>
    </row>
    <row r="275" spans="1:3" ht="70" x14ac:dyDescent="0.35">
      <c r="A275" s="3" t="s">
        <v>517</v>
      </c>
      <c r="B275" s="3" t="s">
        <v>503</v>
      </c>
      <c r="C275" s="5"/>
    </row>
    <row r="276" spans="1:3" ht="50" x14ac:dyDescent="0.35">
      <c r="A276" s="3" t="s">
        <v>518</v>
      </c>
      <c r="B276" s="3" t="s">
        <v>505</v>
      </c>
      <c r="C276" s="5"/>
    </row>
    <row r="277" spans="1:3" ht="40" x14ac:dyDescent="0.35">
      <c r="A277" s="3" t="s">
        <v>519</v>
      </c>
      <c r="B277" s="3" t="s">
        <v>507</v>
      </c>
      <c r="C277" s="5"/>
    </row>
    <row r="278" spans="1:3" ht="60" x14ac:dyDescent="0.35">
      <c r="A278" s="3" t="s">
        <v>520</v>
      </c>
      <c r="B278" s="3" t="s">
        <v>509</v>
      </c>
      <c r="C278" s="5"/>
    </row>
    <row r="279" spans="1:3" ht="50" x14ac:dyDescent="0.35">
      <c r="A279" s="3" t="s">
        <v>521</v>
      </c>
      <c r="B279" s="3" t="s">
        <v>522</v>
      </c>
      <c r="C279" s="5"/>
    </row>
    <row r="280" spans="1:3" ht="50" x14ac:dyDescent="0.35">
      <c r="A280" s="3" t="s">
        <v>523</v>
      </c>
      <c r="B280" s="3" t="s">
        <v>524</v>
      </c>
      <c r="C280" s="5"/>
    </row>
    <row r="281" spans="1:3" ht="40" x14ac:dyDescent="0.35">
      <c r="A281" s="3" t="s">
        <v>525</v>
      </c>
      <c r="B281" s="3" t="s">
        <v>526</v>
      </c>
      <c r="C281" s="5"/>
    </row>
    <row r="282" spans="1:3" ht="63" x14ac:dyDescent="0.35">
      <c r="A282" s="2" t="s">
        <v>527</v>
      </c>
      <c r="B282" s="2" t="s">
        <v>528</v>
      </c>
      <c r="C282" s="5"/>
    </row>
    <row r="283" spans="1:3" ht="30" x14ac:dyDescent="0.35">
      <c r="A283" s="3" t="s">
        <v>529</v>
      </c>
      <c r="B283" s="3" t="s">
        <v>203</v>
      </c>
      <c r="C283" s="5"/>
    </row>
    <row r="284" spans="1:3" ht="30" x14ac:dyDescent="0.35">
      <c r="A284" s="3" t="s">
        <v>530</v>
      </c>
      <c r="B284" s="3" t="s">
        <v>205</v>
      </c>
      <c r="C284" s="5"/>
    </row>
    <row r="285" spans="1:3" ht="40" x14ac:dyDescent="0.35">
      <c r="A285" s="3" t="s">
        <v>531</v>
      </c>
      <c r="B285" s="3" t="s">
        <v>207</v>
      </c>
      <c r="C285" s="5"/>
    </row>
    <row r="286" spans="1:3" ht="40" x14ac:dyDescent="0.35">
      <c r="A286" s="3" t="s">
        <v>532</v>
      </c>
      <c r="B286" s="3" t="s">
        <v>413</v>
      </c>
      <c r="C286" s="5"/>
    </row>
    <row r="287" spans="1:3" ht="40" x14ac:dyDescent="0.35">
      <c r="A287" s="3" t="s">
        <v>533</v>
      </c>
      <c r="B287" s="3" t="s">
        <v>211</v>
      </c>
      <c r="C287" s="5"/>
    </row>
    <row r="288" spans="1:3" ht="60" x14ac:dyDescent="0.35">
      <c r="A288" s="3" t="s">
        <v>534</v>
      </c>
      <c r="B288" s="3" t="s">
        <v>213</v>
      </c>
      <c r="C288" s="5"/>
    </row>
    <row r="289" spans="1:3" ht="50" x14ac:dyDescent="0.35">
      <c r="A289" s="3" t="s">
        <v>535</v>
      </c>
      <c r="B289" s="3" t="s">
        <v>536</v>
      </c>
      <c r="C289" s="5"/>
    </row>
    <row r="290" spans="1:3" ht="42" x14ac:dyDescent="0.35">
      <c r="A290" s="3" t="s">
        <v>537</v>
      </c>
      <c r="B290" s="4" t="s">
        <v>538</v>
      </c>
      <c r="C290" s="5"/>
    </row>
    <row r="291" spans="1:3" ht="31.5" x14ac:dyDescent="0.35">
      <c r="A291" s="2" t="s">
        <v>539</v>
      </c>
      <c r="B291" s="2" t="s">
        <v>540</v>
      </c>
      <c r="C291" s="2" t="s">
        <v>1183</v>
      </c>
    </row>
    <row r="292" spans="1:3" ht="60" x14ac:dyDescent="0.35">
      <c r="A292" s="3" t="s">
        <v>541</v>
      </c>
      <c r="B292" s="3" t="s">
        <v>542</v>
      </c>
      <c r="C292" s="5"/>
    </row>
    <row r="293" spans="1:3" ht="60" x14ac:dyDescent="0.35">
      <c r="A293" s="3" t="s">
        <v>543</v>
      </c>
      <c r="B293" s="3" t="s">
        <v>196</v>
      </c>
      <c r="C293" s="5"/>
    </row>
    <row r="294" spans="1:3" ht="40" x14ac:dyDescent="0.35">
      <c r="A294" s="3" t="s">
        <v>544</v>
      </c>
      <c r="B294" s="3" t="s">
        <v>545</v>
      </c>
      <c r="C294" s="5"/>
    </row>
    <row r="295" spans="1:3" ht="52.5" x14ac:dyDescent="0.35">
      <c r="A295" s="2" t="s">
        <v>546</v>
      </c>
      <c r="B295" s="2" t="s">
        <v>547</v>
      </c>
      <c r="C295" s="2" t="s">
        <v>1183</v>
      </c>
    </row>
    <row r="296" spans="1:3" ht="40" x14ac:dyDescent="0.35">
      <c r="A296" s="3" t="s">
        <v>548</v>
      </c>
      <c r="B296" s="3" t="s">
        <v>549</v>
      </c>
      <c r="C296" s="5"/>
    </row>
    <row r="297" spans="1:3" ht="30" x14ac:dyDescent="0.35">
      <c r="A297" s="3" t="s">
        <v>550</v>
      </c>
      <c r="B297" s="3" t="s">
        <v>551</v>
      </c>
      <c r="C297" s="5"/>
    </row>
    <row r="298" spans="1:3" ht="40" x14ac:dyDescent="0.35">
      <c r="A298" s="3" t="s">
        <v>552</v>
      </c>
      <c r="B298" s="3" t="s">
        <v>553</v>
      </c>
      <c r="C298" s="5"/>
    </row>
    <row r="299" spans="1:3" ht="60" x14ac:dyDescent="0.35">
      <c r="A299" s="3" t="s">
        <v>554</v>
      </c>
      <c r="B299" s="3" t="s">
        <v>196</v>
      </c>
      <c r="C299" s="5"/>
    </row>
    <row r="300" spans="1:3" ht="80" x14ac:dyDescent="0.35">
      <c r="A300" s="3" t="s">
        <v>555</v>
      </c>
      <c r="B300" s="3" t="s">
        <v>556</v>
      </c>
      <c r="C300" s="5"/>
    </row>
    <row r="301" spans="1:3" ht="20" x14ac:dyDescent="0.35">
      <c r="A301" s="3" t="s">
        <v>557</v>
      </c>
      <c r="B301" s="3" t="s">
        <v>558</v>
      </c>
      <c r="C301" s="5"/>
    </row>
    <row r="302" spans="1:3" ht="63" x14ac:dyDescent="0.35">
      <c r="A302" s="2" t="s">
        <v>559</v>
      </c>
      <c r="B302" s="2" t="s">
        <v>560</v>
      </c>
      <c r="C302" s="5"/>
    </row>
    <row r="303" spans="1:3" ht="42" x14ac:dyDescent="0.35">
      <c r="A303" s="2" t="s">
        <v>561</v>
      </c>
      <c r="B303" s="2" t="s">
        <v>562</v>
      </c>
      <c r="C303" s="5"/>
    </row>
    <row r="304" spans="1:3" ht="30" x14ac:dyDescent="0.35">
      <c r="A304" s="3" t="s">
        <v>563</v>
      </c>
      <c r="B304" s="3" t="s">
        <v>564</v>
      </c>
      <c r="C304" s="5"/>
    </row>
    <row r="305" spans="1:3" ht="30" x14ac:dyDescent="0.35">
      <c r="A305" s="3" t="s">
        <v>565</v>
      </c>
      <c r="B305" s="3" t="s">
        <v>566</v>
      </c>
      <c r="C305" s="5"/>
    </row>
    <row r="306" spans="1:3" ht="30" x14ac:dyDescent="0.35">
      <c r="A306" s="3" t="s">
        <v>567</v>
      </c>
      <c r="B306" s="3" t="s">
        <v>568</v>
      </c>
      <c r="C306" s="5"/>
    </row>
    <row r="307" spans="1:3" ht="40" x14ac:dyDescent="0.35">
      <c r="A307" s="3" t="s">
        <v>569</v>
      </c>
      <c r="B307" s="3" t="s">
        <v>570</v>
      </c>
      <c r="C307" s="5"/>
    </row>
    <row r="308" spans="1:3" ht="30" x14ac:dyDescent="0.35">
      <c r="A308" s="3" t="s">
        <v>571</v>
      </c>
      <c r="B308" s="3" t="s">
        <v>572</v>
      </c>
      <c r="C308" s="5"/>
    </row>
    <row r="309" spans="1:3" ht="40" x14ac:dyDescent="0.35">
      <c r="A309" s="3" t="s">
        <v>573</v>
      </c>
      <c r="B309" s="3" t="s">
        <v>574</v>
      </c>
      <c r="C309" s="5"/>
    </row>
    <row r="310" spans="1:3" ht="50" x14ac:dyDescent="0.35">
      <c r="A310" s="3" t="s">
        <v>575</v>
      </c>
      <c r="B310" s="3" t="s">
        <v>576</v>
      </c>
      <c r="C310" s="5"/>
    </row>
    <row r="311" spans="1:3" ht="52.5" x14ac:dyDescent="0.35">
      <c r="A311" s="2" t="s">
        <v>577</v>
      </c>
      <c r="B311" s="2" t="s">
        <v>578</v>
      </c>
      <c r="C311" s="5"/>
    </row>
    <row r="312" spans="1:3" ht="60" x14ac:dyDescent="0.35">
      <c r="A312" s="3" t="s">
        <v>579</v>
      </c>
      <c r="B312" s="3" t="s">
        <v>580</v>
      </c>
      <c r="C312" s="5"/>
    </row>
    <row r="313" spans="1:3" ht="30" x14ac:dyDescent="0.35">
      <c r="A313" s="3" t="s">
        <v>581</v>
      </c>
      <c r="B313" s="3" t="s">
        <v>582</v>
      </c>
      <c r="C313" s="5"/>
    </row>
    <row r="314" spans="1:3" ht="60" x14ac:dyDescent="0.35">
      <c r="A314" s="3" t="s">
        <v>583</v>
      </c>
      <c r="B314" s="3" t="s">
        <v>584</v>
      </c>
      <c r="C314" s="5"/>
    </row>
    <row r="315" spans="1:3" ht="20" x14ac:dyDescent="0.35">
      <c r="A315" s="3" t="s">
        <v>585</v>
      </c>
      <c r="B315" s="3" t="s">
        <v>586</v>
      </c>
      <c r="C315" s="5"/>
    </row>
    <row r="316" spans="1:3" ht="40" x14ac:dyDescent="0.35">
      <c r="A316" s="3" t="s">
        <v>587</v>
      </c>
      <c r="B316" s="3" t="s">
        <v>588</v>
      </c>
      <c r="C316" s="5"/>
    </row>
    <row r="317" spans="1:3" ht="80" x14ac:dyDescent="0.35">
      <c r="A317" s="3" t="s">
        <v>589</v>
      </c>
      <c r="B317" s="3" t="s">
        <v>590</v>
      </c>
      <c r="C317" s="3" t="s">
        <v>1192</v>
      </c>
    </row>
    <row r="318" spans="1:3" ht="70" x14ac:dyDescent="0.35">
      <c r="A318" s="3" t="s">
        <v>591</v>
      </c>
      <c r="B318" s="3" t="s">
        <v>592</v>
      </c>
      <c r="C318" s="5"/>
    </row>
    <row r="319" spans="1:3" ht="40" x14ac:dyDescent="0.35">
      <c r="A319" s="3" t="s">
        <v>593</v>
      </c>
      <c r="B319" s="3" t="s">
        <v>594</v>
      </c>
      <c r="C319" s="5"/>
    </row>
    <row r="320" spans="1:3" ht="42" x14ac:dyDescent="0.35">
      <c r="A320" s="2" t="s">
        <v>595</v>
      </c>
      <c r="B320" s="2" t="s">
        <v>596</v>
      </c>
      <c r="C320" s="5"/>
    </row>
    <row r="321" spans="1:3" ht="50" x14ac:dyDescent="0.35">
      <c r="A321" s="3" t="s">
        <v>597</v>
      </c>
      <c r="B321" s="3" t="s">
        <v>598</v>
      </c>
      <c r="C321" s="3" t="s">
        <v>1145</v>
      </c>
    </row>
    <row r="322" spans="1:3" ht="40" x14ac:dyDescent="0.35">
      <c r="A322" s="3" t="s">
        <v>599</v>
      </c>
      <c r="B322" s="3" t="s">
        <v>106</v>
      </c>
      <c r="C322" s="3" t="s">
        <v>1146</v>
      </c>
    </row>
    <row r="323" spans="1:3" ht="30" x14ac:dyDescent="0.35">
      <c r="A323" s="3" t="s">
        <v>600</v>
      </c>
      <c r="B323" s="3" t="s">
        <v>108</v>
      </c>
      <c r="C323" s="3" t="s">
        <v>1146</v>
      </c>
    </row>
    <row r="324" spans="1:3" ht="50" x14ac:dyDescent="0.35">
      <c r="A324" s="3" t="s">
        <v>601</v>
      </c>
      <c r="B324" s="3" t="s">
        <v>110</v>
      </c>
      <c r="C324" s="3" t="s">
        <v>1147</v>
      </c>
    </row>
    <row r="325" spans="1:3" ht="50" x14ac:dyDescent="0.35">
      <c r="A325" s="3" t="s">
        <v>602</v>
      </c>
      <c r="B325" s="3" t="s">
        <v>603</v>
      </c>
      <c r="C325" s="3" t="s">
        <v>1148</v>
      </c>
    </row>
    <row r="326" spans="1:3" ht="70" x14ac:dyDescent="0.35">
      <c r="A326" s="3" t="s">
        <v>604</v>
      </c>
      <c r="B326" s="3" t="s">
        <v>114</v>
      </c>
      <c r="C326" s="3" t="s">
        <v>1149</v>
      </c>
    </row>
    <row r="327" spans="1:3" ht="30" x14ac:dyDescent="0.35">
      <c r="A327" s="3" t="s">
        <v>605</v>
      </c>
      <c r="B327" s="3" t="s">
        <v>116</v>
      </c>
      <c r="C327" s="3" t="s">
        <v>1149</v>
      </c>
    </row>
    <row r="328" spans="1:3" ht="60" x14ac:dyDescent="0.35">
      <c r="A328" s="3" t="s">
        <v>606</v>
      </c>
      <c r="B328" s="3" t="s">
        <v>607</v>
      </c>
      <c r="C328" s="3" t="s">
        <v>1150</v>
      </c>
    </row>
    <row r="329" spans="1:3" ht="200" x14ac:dyDescent="0.35">
      <c r="A329" s="3" t="s">
        <v>608</v>
      </c>
      <c r="B329" s="3" t="s">
        <v>609</v>
      </c>
      <c r="C329" s="3" t="s">
        <v>1559</v>
      </c>
    </row>
    <row r="330" spans="1:3" ht="50" x14ac:dyDescent="0.35">
      <c r="A330" s="3" t="s">
        <v>610</v>
      </c>
      <c r="B330" s="3" t="s">
        <v>122</v>
      </c>
      <c r="C330" s="3" t="s">
        <v>1152</v>
      </c>
    </row>
    <row r="331" spans="1:3" ht="70" x14ac:dyDescent="0.35">
      <c r="A331" s="3" t="s">
        <v>611</v>
      </c>
      <c r="B331" s="3" t="s">
        <v>124</v>
      </c>
      <c r="C331" s="3" t="s">
        <v>1153</v>
      </c>
    </row>
    <row r="332" spans="1:3" ht="42" x14ac:dyDescent="0.35">
      <c r="A332" s="3">
        <v>1.7</v>
      </c>
      <c r="B332" s="4" t="s">
        <v>612</v>
      </c>
      <c r="C332" s="5"/>
    </row>
    <row r="333" spans="1:3" x14ac:dyDescent="0.35">
      <c r="A333" s="2">
        <v>1.8</v>
      </c>
      <c r="B333" s="2" t="s">
        <v>613</v>
      </c>
      <c r="C333" s="5"/>
    </row>
    <row r="334" spans="1:3" ht="42" x14ac:dyDescent="0.35">
      <c r="A334" s="2" t="s">
        <v>614</v>
      </c>
      <c r="B334" s="2" t="s">
        <v>615</v>
      </c>
      <c r="C334" s="5"/>
    </row>
    <row r="335" spans="1:3" ht="30" x14ac:dyDescent="0.35">
      <c r="A335" s="3" t="s">
        <v>616</v>
      </c>
      <c r="B335" s="3" t="s">
        <v>617</v>
      </c>
      <c r="C335" s="3" t="s">
        <v>1183</v>
      </c>
    </row>
    <row r="336" spans="1:3" ht="30" x14ac:dyDescent="0.35">
      <c r="A336" s="3" t="s">
        <v>618</v>
      </c>
      <c r="B336" s="3" t="s">
        <v>619</v>
      </c>
      <c r="C336" s="3" t="s">
        <v>1183</v>
      </c>
    </row>
    <row r="337" spans="1:3" ht="60" x14ac:dyDescent="0.35">
      <c r="A337" s="3" t="s">
        <v>620</v>
      </c>
      <c r="B337" s="3" t="s">
        <v>196</v>
      </c>
      <c r="C337" s="3" t="s">
        <v>1183</v>
      </c>
    </row>
    <row r="338" spans="1:3" ht="40" x14ac:dyDescent="0.35">
      <c r="A338" s="3" t="s">
        <v>621</v>
      </c>
      <c r="B338" s="3" t="s">
        <v>622</v>
      </c>
      <c r="C338" s="3" t="s">
        <v>1193</v>
      </c>
    </row>
    <row r="339" spans="1:3" ht="42" x14ac:dyDescent="0.35">
      <c r="A339" s="2" t="s">
        <v>623</v>
      </c>
      <c r="B339" s="2" t="s">
        <v>562</v>
      </c>
      <c r="C339" s="5"/>
    </row>
    <row r="340" spans="1:3" ht="50" x14ac:dyDescent="0.35">
      <c r="A340" s="3" t="s">
        <v>624</v>
      </c>
      <c r="B340" s="3" t="s">
        <v>564</v>
      </c>
      <c r="C340" s="3" t="s">
        <v>1198</v>
      </c>
    </row>
    <row r="341" spans="1:3" ht="50" x14ac:dyDescent="0.35">
      <c r="A341" s="3" t="s">
        <v>625</v>
      </c>
      <c r="B341" s="3" t="s">
        <v>566</v>
      </c>
      <c r="C341" s="3" t="s">
        <v>1198</v>
      </c>
    </row>
    <row r="342" spans="1:3" ht="50" x14ac:dyDescent="0.35">
      <c r="A342" s="3" t="s">
        <v>626</v>
      </c>
      <c r="B342" s="3" t="s">
        <v>568</v>
      </c>
      <c r="C342" s="3" t="s">
        <v>1198</v>
      </c>
    </row>
    <row r="343" spans="1:3" ht="50" x14ac:dyDescent="0.35">
      <c r="A343" s="3" t="s">
        <v>627</v>
      </c>
      <c r="B343" s="3" t="s">
        <v>570</v>
      </c>
      <c r="C343" s="3" t="s">
        <v>1198</v>
      </c>
    </row>
    <row r="344" spans="1:3" ht="30" x14ac:dyDescent="0.35">
      <c r="A344" s="3" t="s">
        <v>628</v>
      </c>
      <c r="B344" s="3" t="s">
        <v>572</v>
      </c>
      <c r="C344" s="3" t="s">
        <v>1195</v>
      </c>
    </row>
    <row r="345" spans="1:3" ht="40" x14ac:dyDescent="0.35">
      <c r="A345" s="3" t="s">
        <v>629</v>
      </c>
      <c r="B345" s="3" t="s">
        <v>574</v>
      </c>
      <c r="C345" s="3" t="s">
        <v>1129</v>
      </c>
    </row>
    <row r="346" spans="1:3" ht="50" x14ac:dyDescent="0.35">
      <c r="A346" s="3" t="s">
        <v>630</v>
      </c>
      <c r="B346" s="3" t="s">
        <v>576</v>
      </c>
      <c r="C346" s="3" t="s">
        <v>1195</v>
      </c>
    </row>
    <row r="347" spans="1:3" ht="52.5" x14ac:dyDescent="0.35">
      <c r="A347" s="2" t="s">
        <v>631</v>
      </c>
      <c r="B347" s="2" t="s">
        <v>578</v>
      </c>
      <c r="C347" s="5"/>
    </row>
    <row r="348" spans="1:3" ht="20" x14ac:dyDescent="0.35">
      <c r="A348" s="3" t="s">
        <v>632</v>
      </c>
      <c r="B348" s="3" t="s">
        <v>586</v>
      </c>
      <c r="C348" s="3" t="s">
        <v>1183</v>
      </c>
    </row>
    <row r="349" spans="1:3" ht="40" x14ac:dyDescent="0.35">
      <c r="A349" s="3" t="s">
        <v>633</v>
      </c>
      <c r="B349" s="3" t="s">
        <v>588</v>
      </c>
      <c r="C349" s="3" t="s">
        <v>1183</v>
      </c>
    </row>
    <row r="350" spans="1:3" ht="60" x14ac:dyDescent="0.35">
      <c r="A350" s="3" t="s">
        <v>634</v>
      </c>
      <c r="B350" s="3" t="s">
        <v>580</v>
      </c>
      <c r="C350" s="3" t="s">
        <v>1183</v>
      </c>
    </row>
    <row r="351" spans="1:3" ht="30" x14ac:dyDescent="0.35">
      <c r="A351" s="3" t="s">
        <v>635</v>
      </c>
      <c r="B351" s="3" t="s">
        <v>582</v>
      </c>
      <c r="C351" s="3" t="s">
        <v>1183</v>
      </c>
    </row>
    <row r="352" spans="1:3" ht="60" x14ac:dyDescent="0.35">
      <c r="A352" s="3" t="s">
        <v>636</v>
      </c>
      <c r="B352" s="3" t="s">
        <v>584</v>
      </c>
      <c r="C352" s="3" t="s">
        <v>1183</v>
      </c>
    </row>
    <row r="353" spans="1:3" ht="80" x14ac:dyDescent="0.35">
      <c r="A353" s="3" t="s">
        <v>637</v>
      </c>
      <c r="B353" s="3" t="s">
        <v>590</v>
      </c>
      <c r="C353" s="3" t="s">
        <v>1197</v>
      </c>
    </row>
    <row r="354" spans="1:3" ht="42" x14ac:dyDescent="0.35">
      <c r="A354" s="2" t="s">
        <v>638</v>
      </c>
      <c r="B354" s="2" t="s">
        <v>639</v>
      </c>
      <c r="C354" s="5"/>
    </row>
    <row r="355" spans="1:3" ht="20" x14ac:dyDescent="0.35">
      <c r="A355" s="3" t="s">
        <v>640</v>
      </c>
      <c r="B355" s="3" t="s">
        <v>641</v>
      </c>
      <c r="C355" s="3" t="s">
        <v>1183</v>
      </c>
    </row>
    <row r="356" spans="1:3" ht="30" x14ac:dyDescent="0.35">
      <c r="A356" s="3" t="s">
        <v>642</v>
      </c>
      <c r="B356" s="3" t="s">
        <v>643</v>
      </c>
      <c r="C356" s="3" t="s">
        <v>1183</v>
      </c>
    </row>
    <row r="357" spans="1:3" ht="20" x14ac:dyDescent="0.35">
      <c r="A357" s="3" t="s">
        <v>644</v>
      </c>
      <c r="B357" s="3" t="s">
        <v>645</v>
      </c>
      <c r="C357" s="3" t="s">
        <v>1183</v>
      </c>
    </row>
    <row r="358" spans="1:3" ht="70" x14ac:dyDescent="0.35">
      <c r="A358" s="3" t="s">
        <v>646</v>
      </c>
      <c r="B358" s="3" t="s">
        <v>647</v>
      </c>
      <c r="C358" s="3" t="s">
        <v>1183</v>
      </c>
    </row>
    <row r="359" spans="1:3" ht="60" x14ac:dyDescent="0.35">
      <c r="A359" s="3" t="s">
        <v>648</v>
      </c>
      <c r="B359" s="3" t="s">
        <v>649</v>
      </c>
      <c r="C359" s="3" t="s">
        <v>1198</v>
      </c>
    </row>
    <row r="360" spans="1:3" ht="50" x14ac:dyDescent="0.35">
      <c r="A360" s="3" t="s">
        <v>650</v>
      </c>
      <c r="B360" s="3" t="s">
        <v>651</v>
      </c>
      <c r="C360" s="3" t="s">
        <v>1198</v>
      </c>
    </row>
    <row r="361" spans="1:3" ht="50" x14ac:dyDescent="0.35">
      <c r="A361" s="3" t="s">
        <v>652</v>
      </c>
      <c r="B361" s="3" t="s">
        <v>653</v>
      </c>
      <c r="C361" s="3" t="s">
        <v>1198</v>
      </c>
    </row>
    <row r="362" spans="1:3" ht="50" x14ac:dyDescent="0.35">
      <c r="A362" s="3" t="s">
        <v>654</v>
      </c>
      <c r="B362" s="3" t="s">
        <v>655</v>
      </c>
      <c r="C362" s="3" t="s">
        <v>1198</v>
      </c>
    </row>
    <row r="363" spans="1:3" ht="50" x14ac:dyDescent="0.35">
      <c r="A363" s="3" t="s">
        <v>656</v>
      </c>
      <c r="B363" s="3" t="s">
        <v>657</v>
      </c>
      <c r="C363" s="3" t="s">
        <v>1198</v>
      </c>
    </row>
    <row r="364" spans="1:3" ht="70" x14ac:dyDescent="0.35">
      <c r="A364" s="3" t="s">
        <v>658</v>
      </c>
      <c r="B364" s="3" t="s">
        <v>659</v>
      </c>
      <c r="C364" s="3" t="s">
        <v>1198</v>
      </c>
    </row>
    <row r="365" spans="1:3" ht="80" x14ac:dyDescent="0.35">
      <c r="A365" s="3" t="s">
        <v>660</v>
      </c>
      <c r="B365" s="3" t="s">
        <v>661</v>
      </c>
      <c r="C365" s="3" t="s">
        <v>1199</v>
      </c>
    </row>
    <row r="366" spans="1:3" ht="52.5" x14ac:dyDescent="0.35">
      <c r="A366" s="2" t="s">
        <v>662</v>
      </c>
      <c r="B366" s="2" t="s">
        <v>663</v>
      </c>
      <c r="C366" s="5"/>
    </row>
    <row r="367" spans="1:3" ht="52.5" x14ac:dyDescent="0.35">
      <c r="A367" s="2" t="s">
        <v>664</v>
      </c>
      <c r="B367" s="2" t="s">
        <v>665</v>
      </c>
      <c r="C367" s="5"/>
    </row>
    <row r="368" spans="1:3" ht="70" x14ac:dyDescent="0.35">
      <c r="A368" s="3" t="s">
        <v>666</v>
      </c>
      <c r="B368" s="3" t="s">
        <v>667</v>
      </c>
      <c r="C368" s="3" t="s">
        <v>1597</v>
      </c>
    </row>
    <row r="369" spans="1:3" ht="70" x14ac:dyDescent="0.35">
      <c r="A369" s="3" t="s">
        <v>668</v>
      </c>
      <c r="B369" s="3" t="s">
        <v>669</v>
      </c>
      <c r="C369" s="3" t="s">
        <v>1597</v>
      </c>
    </row>
    <row r="370" spans="1:3" ht="70" x14ac:dyDescent="0.35">
      <c r="A370" s="3" t="s">
        <v>670</v>
      </c>
      <c r="B370" s="3" t="s">
        <v>671</v>
      </c>
      <c r="C370" s="3" t="s">
        <v>1597</v>
      </c>
    </row>
    <row r="371" spans="1:3" ht="70" x14ac:dyDescent="0.35">
      <c r="A371" s="3" t="s">
        <v>672</v>
      </c>
      <c r="B371" s="3" t="s">
        <v>673</v>
      </c>
      <c r="C371" s="3" t="s">
        <v>1597</v>
      </c>
    </row>
    <row r="372" spans="1:3" ht="70" x14ac:dyDescent="0.35">
      <c r="A372" s="3" t="s">
        <v>674</v>
      </c>
      <c r="B372" s="3" t="s">
        <v>675</v>
      </c>
      <c r="C372" s="3" t="s">
        <v>1597</v>
      </c>
    </row>
    <row r="373" spans="1:3" ht="70" x14ac:dyDescent="0.35">
      <c r="A373" s="3" t="s">
        <v>676</v>
      </c>
      <c r="B373" s="3" t="s">
        <v>677</v>
      </c>
      <c r="C373" s="3" t="s">
        <v>1597</v>
      </c>
    </row>
    <row r="374" spans="1:3" ht="70" x14ac:dyDescent="0.35">
      <c r="A374" s="3" t="s">
        <v>678</v>
      </c>
      <c r="B374" s="3" t="s">
        <v>679</v>
      </c>
      <c r="C374" s="3" t="s">
        <v>1597</v>
      </c>
    </row>
    <row r="375" spans="1:3" ht="70" x14ac:dyDescent="0.35">
      <c r="A375" s="3" t="s">
        <v>680</v>
      </c>
      <c r="B375" s="3" t="s">
        <v>681</v>
      </c>
      <c r="C375" s="3" t="s">
        <v>1597</v>
      </c>
    </row>
    <row r="376" spans="1:3" ht="70" x14ac:dyDescent="0.35">
      <c r="A376" s="3" t="s">
        <v>682</v>
      </c>
      <c r="B376" s="3" t="s">
        <v>683</v>
      </c>
      <c r="C376" s="3" t="s">
        <v>1597</v>
      </c>
    </row>
    <row r="377" spans="1:3" ht="70" x14ac:dyDescent="0.35">
      <c r="A377" s="3" t="s">
        <v>684</v>
      </c>
      <c r="B377" s="3" t="s">
        <v>685</v>
      </c>
      <c r="C377" s="3" t="s">
        <v>1597</v>
      </c>
    </row>
    <row r="378" spans="1:3" ht="70" x14ac:dyDescent="0.35">
      <c r="A378" s="3" t="s">
        <v>686</v>
      </c>
      <c r="B378" s="3" t="s">
        <v>687</v>
      </c>
      <c r="C378" s="3" t="s">
        <v>1597</v>
      </c>
    </row>
    <row r="379" spans="1:3" ht="63" x14ac:dyDescent="0.35">
      <c r="A379" s="2" t="s">
        <v>688</v>
      </c>
      <c r="B379" s="2" t="s">
        <v>689</v>
      </c>
      <c r="C379" s="5"/>
    </row>
    <row r="380" spans="1:3" ht="80" x14ac:dyDescent="0.35">
      <c r="A380" s="3" t="s">
        <v>690</v>
      </c>
      <c r="B380" s="3" t="s">
        <v>691</v>
      </c>
      <c r="C380" s="3" t="s">
        <v>1598</v>
      </c>
    </row>
    <row r="381" spans="1:3" ht="80" x14ac:dyDescent="0.35">
      <c r="A381" s="3" t="s">
        <v>692</v>
      </c>
      <c r="B381" s="3" t="s">
        <v>693</v>
      </c>
      <c r="C381" s="3" t="s">
        <v>1598</v>
      </c>
    </row>
    <row r="382" spans="1:3" ht="50" x14ac:dyDescent="0.35">
      <c r="A382" s="3" t="s">
        <v>694</v>
      </c>
      <c r="B382" s="3" t="s">
        <v>695</v>
      </c>
      <c r="C382" s="3" t="s">
        <v>1202</v>
      </c>
    </row>
    <row r="383" spans="1:3" ht="60" x14ac:dyDescent="0.35">
      <c r="A383" s="3" t="s">
        <v>696</v>
      </c>
      <c r="B383" s="3" t="s">
        <v>697</v>
      </c>
      <c r="C383" s="3" t="s">
        <v>1599</v>
      </c>
    </row>
    <row r="384" spans="1:3" ht="63" x14ac:dyDescent="0.35">
      <c r="A384" s="2" t="s">
        <v>698</v>
      </c>
      <c r="B384" s="2" t="s">
        <v>699</v>
      </c>
      <c r="C384" s="5"/>
    </row>
    <row r="385" spans="1:3" ht="20" x14ac:dyDescent="0.35">
      <c r="A385" s="3" t="s">
        <v>700</v>
      </c>
      <c r="B385" s="3" t="s">
        <v>586</v>
      </c>
      <c r="C385" s="3" t="s">
        <v>1183</v>
      </c>
    </row>
    <row r="386" spans="1:3" ht="40" x14ac:dyDescent="0.35">
      <c r="A386" s="3" t="s">
        <v>701</v>
      </c>
      <c r="B386" s="3" t="s">
        <v>588</v>
      </c>
      <c r="C386" s="3" t="s">
        <v>1183</v>
      </c>
    </row>
    <row r="387" spans="1:3" ht="60" x14ac:dyDescent="0.35">
      <c r="A387" s="3" t="s">
        <v>702</v>
      </c>
      <c r="B387" s="3" t="s">
        <v>580</v>
      </c>
      <c r="C387" s="3" t="s">
        <v>1179</v>
      </c>
    </row>
    <row r="388" spans="1:3" ht="30" x14ac:dyDescent="0.35">
      <c r="A388" s="3" t="s">
        <v>703</v>
      </c>
      <c r="B388" s="3" t="s">
        <v>582</v>
      </c>
      <c r="C388" s="3" t="s">
        <v>1183</v>
      </c>
    </row>
    <row r="389" spans="1:3" ht="60" x14ac:dyDescent="0.35">
      <c r="A389" s="3" t="s">
        <v>704</v>
      </c>
      <c r="B389" s="3" t="s">
        <v>584</v>
      </c>
      <c r="C389" s="3" t="s">
        <v>1183</v>
      </c>
    </row>
    <row r="390" spans="1:3" ht="80" x14ac:dyDescent="0.35">
      <c r="A390" s="3" t="s">
        <v>705</v>
      </c>
      <c r="B390" s="3" t="s">
        <v>590</v>
      </c>
      <c r="C390" s="3" t="s">
        <v>1204</v>
      </c>
    </row>
    <row r="391" spans="1:3" ht="40" x14ac:dyDescent="0.35">
      <c r="A391" s="3" t="s">
        <v>706</v>
      </c>
      <c r="B391" s="3" t="s">
        <v>594</v>
      </c>
      <c r="C391" s="3" t="s">
        <v>1205</v>
      </c>
    </row>
    <row r="392" spans="1:3" ht="130" x14ac:dyDescent="0.35">
      <c r="A392" s="3" t="s">
        <v>707</v>
      </c>
      <c r="B392" s="3" t="s">
        <v>708</v>
      </c>
      <c r="C392" s="3" t="s">
        <v>1600</v>
      </c>
    </row>
    <row r="393" spans="1:3" ht="42" x14ac:dyDescent="0.35">
      <c r="A393" s="2" t="s">
        <v>709</v>
      </c>
      <c r="B393" s="2" t="s">
        <v>710</v>
      </c>
      <c r="C393" s="5"/>
    </row>
    <row r="394" spans="1:3" ht="50" x14ac:dyDescent="0.35">
      <c r="A394" s="3" t="s">
        <v>711</v>
      </c>
      <c r="B394" s="3" t="s">
        <v>712</v>
      </c>
      <c r="C394" s="5"/>
    </row>
    <row r="395" spans="1:3" ht="30" x14ac:dyDescent="0.35">
      <c r="A395" s="3" t="s">
        <v>713</v>
      </c>
      <c r="B395" s="3" t="s">
        <v>714</v>
      </c>
      <c r="C395" s="5"/>
    </row>
    <row r="396" spans="1:3" ht="30" x14ac:dyDescent="0.35">
      <c r="A396" s="3" t="s">
        <v>715</v>
      </c>
      <c r="B396" s="3" t="s">
        <v>657</v>
      </c>
      <c r="C396" s="5"/>
    </row>
    <row r="397" spans="1:3" ht="90" x14ac:dyDescent="0.35">
      <c r="A397" s="3" t="s">
        <v>716</v>
      </c>
      <c r="B397" s="3" t="s">
        <v>717</v>
      </c>
      <c r="C397" s="5"/>
    </row>
    <row r="398" spans="1:3" ht="70" x14ac:dyDescent="0.35">
      <c r="A398" s="3" t="s">
        <v>718</v>
      </c>
      <c r="B398" s="3" t="s">
        <v>719</v>
      </c>
      <c r="C398" s="5"/>
    </row>
    <row r="399" spans="1:3" ht="30" x14ac:dyDescent="0.35">
      <c r="A399" s="3" t="s">
        <v>720</v>
      </c>
      <c r="B399" s="3" t="s">
        <v>651</v>
      </c>
      <c r="C399" s="5"/>
    </row>
    <row r="400" spans="1:3" ht="70" x14ac:dyDescent="0.35">
      <c r="A400" s="3" t="s">
        <v>721</v>
      </c>
      <c r="B400" s="3" t="s">
        <v>722</v>
      </c>
      <c r="C400" s="5"/>
    </row>
    <row r="401" spans="1:3" ht="40" x14ac:dyDescent="0.35">
      <c r="A401" s="3" t="s">
        <v>723</v>
      </c>
      <c r="B401" s="3" t="s">
        <v>724</v>
      </c>
      <c r="C401" s="5"/>
    </row>
    <row r="402" spans="1:3" ht="40" x14ac:dyDescent="0.35">
      <c r="A402" s="3" t="s">
        <v>725</v>
      </c>
      <c r="B402" s="3" t="s">
        <v>726</v>
      </c>
      <c r="C402" s="5"/>
    </row>
    <row r="403" spans="1:3" ht="70" x14ac:dyDescent="0.35">
      <c r="A403" s="3" t="s">
        <v>727</v>
      </c>
      <c r="B403" s="3" t="s">
        <v>728</v>
      </c>
      <c r="C403" s="5"/>
    </row>
    <row r="404" spans="1:3" ht="90" x14ac:dyDescent="0.35">
      <c r="A404" s="3" t="s">
        <v>729</v>
      </c>
      <c r="B404" s="3" t="s">
        <v>730</v>
      </c>
      <c r="C404" s="5"/>
    </row>
    <row r="405" spans="1:3" ht="40" x14ac:dyDescent="0.35">
      <c r="A405" s="3" t="s">
        <v>731</v>
      </c>
      <c r="B405" s="3" t="s">
        <v>732</v>
      </c>
      <c r="C405" s="5"/>
    </row>
    <row r="406" spans="1:3" ht="60" x14ac:dyDescent="0.35">
      <c r="A406" s="3" t="s">
        <v>733</v>
      </c>
      <c r="B406" s="3" t="s">
        <v>734</v>
      </c>
      <c r="C406" s="5"/>
    </row>
    <row r="407" spans="1:3" ht="42" x14ac:dyDescent="0.35">
      <c r="A407" s="3" t="s">
        <v>735</v>
      </c>
      <c r="B407" s="4" t="s">
        <v>736</v>
      </c>
      <c r="C407" s="5"/>
    </row>
    <row r="408" spans="1:3" ht="40" x14ac:dyDescent="0.35">
      <c r="A408" s="3" t="s">
        <v>737</v>
      </c>
      <c r="B408" s="3" t="s">
        <v>738</v>
      </c>
      <c r="C408" s="5"/>
    </row>
    <row r="409" spans="1:3" ht="30" x14ac:dyDescent="0.35">
      <c r="A409" s="3" t="s">
        <v>739</v>
      </c>
      <c r="B409" s="3" t="s">
        <v>740</v>
      </c>
      <c r="C409" s="5"/>
    </row>
    <row r="410" spans="1:3" ht="42" x14ac:dyDescent="0.35">
      <c r="A410" s="2" t="s">
        <v>741</v>
      </c>
      <c r="B410" s="2" t="s">
        <v>742</v>
      </c>
      <c r="C410" s="5"/>
    </row>
    <row r="411" spans="1:3" ht="40" x14ac:dyDescent="0.35">
      <c r="A411" s="3" t="s">
        <v>743</v>
      </c>
      <c r="B411" s="3" t="s">
        <v>744</v>
      </c>
      <c r="C411" s="3" t="s">
        <v>1148</v>
      </c>
    </row>
    <row r="412" spans="1:3" ht="42" x14ac:dyDescent="0.35">
      <c r="A412" s="2" t="s">
        <v>745</v>
      </c>
      <c r="B412" s="2" t="s">
        <v>746</v>
      </c>
      <c r="C412" s="5"/>
    </row>
    <row r="413" spans="1:3" ht="40" x14ac:dyDescent="0.35">
      <c r="A413" s="3" t="s">
        <v>747</v>
      </c>
      <c r="B413" s="3" t="s">
        <v>748</v>
      </c>
      <c r="C413" s="3" t="s">
        <v>1145</v>
      </c>
    </row>
    <row r="414" spans="1:3" ht="40" x14ac:dyDescent="0.35">
      <c r="A414" s="3" t="s">
        <v>749</v>
      </c>
      <c r="B414" s="3" t="s">
        <v>106</v>
      </c>
      <c r="C414" s="3" t="s">
        <v>1146</v>
      </c>
    </row>
    <row r="415" spans="1:3" ht="30" x14ac:dyDescent="0.35">
      <c r="A415" s="3" t="s">
        <v>750</v>
      </c>
      <c r="B415" s="3" t="s">
        <v>108</v>
      </c>
      <c r="C415" s="3" t="s">
        <v>1146</v>
      </c>
    </row>
    <row r="416" spans="1:3" ht="50" x14ac:dyDescent="0.35">
      <c r="A416" s="3" t="s">
        <v>751</v>
      </c>
      <c r="B416" s="3" t="s">
        <v>110</v>
      </c>
      <c r="C416" s="3" t="s">
        <v>1147</v>
      </c>
    </row>
    <row r="417" spans="1:3" ht="40" x14ac:dyDescent="0.35">
      <c r="A417" s="3" t="s">
        <v>752</v>
      </c>
      <c r="B417" s="3" t="s">
        <v>744</v>
      </c>
      <c r="C417" s="3" t="s">
        <v>1148</v>
      </c>
    </row>
    <row r="418" spans="1:3" ht="70" x14ac:dyDescent="0.35">
      <c r="A418" s="3" t="s">
        <v>753</v>
      </c>
      <c r="B418" s="3" t="s">
        <v>114</v>
      </c>
      <c r="C418" s="3" t="s">
        <v>1149</v>
      </c>
    </row>
    <row r="419" spans="1:3" ht="30" x14ac:dyDescent="0.35">
      <c r="A419" s="3" t="s">
        <v>754</v>
      </c>
      <c r="B419" s="3" t="s">
        <v>116</v>
      </c>
      <c r="C419" s="3" t="s">
        <v>1149</v>
      </c>
    </row>
    <row r="420" spans="1:3" ht="60" x14ac:dyDescent="0.35">
      <c r="A420" s="3" t="s">
        <v>755</v>
      </c>
      <c r="B420" s="3" t="s">
        <v>756</v>
      </c>
      <c r="C420" s="3" t="s">
        <v>1150</v>
      </c>
    </row>
    <row r="421" spans="1:3" ht="200" x14ac:dyDescent="0.35">
      <c r="A421" s="3" t="s">
        <v>757</v>
      </c>
      <c r="B421" s="3" t="s">
        <v>758</v>
      </c>
      <c r="C421" s="3" t="s">
        <v>1559</v>
      </c>
    </row>
    <row r="422" spans="1:3" ht="50" x14ac:dyDescent="0.35">
      <c r="A422" s="3" t="s">
        <v>759</v>
      </c>
      <c r="B422" s="3" t="s">
        <v>122</v>
      </c>
      <c r="C422" s="3" t="s">
        <v>1152</v>
      </c>
    </row>
    <row r="423" spans="1:3" ht="70" x14ac:dyDescent="0.35">
      <c r="A423" s="3" t="s">
        <v>760</v>
      </c>
      <c r="B423" s="3" t="s">
        <v>124</v>
      </c>
      <c r="C423" s="3" t="s">
        <v>1153</v>
      </c>
    </row>
    <row r="424" spans="1:3" ht="31.5" x14ac:dyDescent="0.35">
      <c r="A424" s="2" t="s">
        <v>761</v>
      </c>
      <c r="B424" s="2" t="s">
        <v>762</v>
      </c>
      <c r="C424" s="5"/>
    </row>
    <row r="425" spans="1:3" ht="40" x14ac:dyDescent="0.35">
      <c r="A425" s="3" t="s">
        <v>763</v>
      </c>
      <c r="B425" s="3" t="s">
        <v>764</v>
      </c>
      <c r="C425" s="5"/>
    </row>
    <row r="426" spans="1:3" ht="40" x14ac:dyDescent="0.35">
      <c r="A426" s="3" t="s">
        <v>765</v>
      </c>
      <c r="B426" s="3" t="s">
        <v>766</v>
      </c>
      <c r="C426" s="5"/>
    </row>
    <row r="427" spans="1:3" ht="50" x14ac:dyDescent="0.35">
      <c r="A427" s="3" t="s">
        <v>767</v>
      </c>
      <c r="B427" s="3" t="s">
        <v>768</v>
      </c>
      <c r="C427" s="5"/>
    </row>
    <row r="428" spans="1:3" ht="50" x14ac:dyDescent="0.35">
      <c r="A428" s="3" t="s">
        <v>769</v>
      </c>
      <c r="B428" s="3" t="s">
        <v>770</v>
      </c>
      <c r="C428" s="5"/>
    </row>
    <row r="429" spans="1:3" ht="31.5" x14ac:dyDescent="0.35">
      <c r="A429" s="3">
        <v>1.9</v>
      </c>
      <c r="B429" s="4" t="s">
        <v>771</v>
      </c>
      <c r="C429" s="5"/>
    </row>
    <row r="430" spans="1:3" x14ac:dyDescent="0.35">
      <c r="A430" s="2">
        <v>1.1000000000000001</v>
      </c>
      <c r="B430" s="2" t="s">
        <v>772</v>
      </c>
      <c r="C430" s="5"/>
    </row>
    <row r="431" spans="1:3" ht="21" x14ac:dyDescent="0.35">
      <c r="A431" s="2" t="s">
        <v>773</v>
      </c>
      <c r="B431" s="2" t="s">
        <v>774</v>
      </c>
      <c r="C431" s="5"/>
    </row>
    <row r="432" spans="1:3" ht="52.5" x14ac:dyDescent="0.35">
      <c r="A432" s="2" t="s">
        <v>775</v>
      </c>
      <c r="B432" s="2" t="s">
        <v>776</v>
      </c>
      <c r="C432" s="5"/>
    </row>
    <row r="433" spans="1:3" ht="30" x14ac:dyDescent="0.35">
      <c r="A433" s="3" t="s">
        <v>777</v>
      </c>
      <c r="B433" s="3" t="s">
        <v>778</v>
      </c>
      <c r="C433" s="3" t="s">
        <v>1208</v>
      </c>
    </row>
    <row r="434" spans="1:3" ht="60" x14ac:dyDescent="0.35">
      <c r="A434" s="3" t="s">
        <v>779</v>
      </c>
      <c r="B434" s="3" t="s">
        <v>780</v>
      </c>
      <c r="C434" s="3" t="s">
        <v>1209</v>
      </c>
    </row>
    <row r="435" spans="1:3" ht="60" x14ac:dyDescent="0.35">
      <c r="A435" s="3" t="s">
        <v>781</v>
      </c>
      <c r="B435" s="3" t="s">
        <v>782</v>
      </c>
      <c r="C435" s="3" t="s">
        <v>1210</v>
      </c>
    </row>
    <row r="436" spans="1:3" ht="70" x14ac:dyDescent="0.35">
      <c r="A436" s="3" t="s">
        <v>783</v>
      </c>
      <c r="B436" s="3" t="s">
        <v>784</v>
      </c>
      <c r="C436" s="3" t="s">
        <v>1208</v>
      </c>
    </row>
    <row r="437" spans="1:3" ht="40" x14ac:dyDescent="0.35">
      <c r="A437" s="3" t="s">
        <v>785</v>
      </c>
      <c r="B437" s="3" t="s">
        <v>786</v>
      </c>
      <c r="C437" s="3" t="s">
        <v>1211</v>
      </c>
    </row>
    <row r="438" spans="1:3" ht="70" x14ac:dyDescent="0.35">
      <c r="A438" s="3" t="s">
        <v>787</v>
      </c>
      <c r="B438" s="3" t="s">
        <v>788</v>
      </c>
      <c r="C438" s="3" t="s">
        <v>1212</v>
      </c>
    </row>
    <row r="439" spans="1:3" ht="50" x14ac:dyDescent="0.35">
      <c r="A439" s="3" t="s">
        <v>789</v>
      </c>
      <c r="B439" s="3" t="s">
        <v>790</v>
      </c>
      <c r="C439" s="3" t="s">
        <v>1171</v>
      </c>
    </row>
    <row r="440" spans="1:3" ht="52.5" x14ac:dyDescent="0.35">
      <c r="A440" s="3" t="s">
        <v>791</v>
      </c>
      <c r="B440" s="4" t="s">
        <v>792</v>
      </c>
      <c r="C440" s="5"/>
    </row>
    <row r="441" spans="1:3" ht="70" x14ac:dyDescent="0.35">
      <c r="A441" s="3" t="s">
        <v>793</v>
      </c>
      <c r="B441" s="3" t="s">
        <v>794</v>
      </c>
      <c r="C441" s="5"/>
    </row>
    <row r="442" spans="1:3" ht="52.5" x14ac:dyDescent="0.35">
      <c r="A442" s="2" t="s">
        <v>795</v>
      </c>
      <c r="B442" s="2" t="s">
        <v>796</v>
      </c>
      <c r="C442" s="5"/>
    </row>
    <row r="443" spans="1:3" ht="70" x14ac:dyDescent="0.35">
      <c r="A443" s="3" t="s">
        <v>797</v>
      </c>
      <c r="B443" s="3" t="s">
        <v>798</v>
      </c>
      <c r="C443" s="3" t="s">
        <v>1213</v>
      </c>
    </row>
    <row r="444" spans="1:3" ht="90" x14ac:dyDescent="0.35">
      <c r="A444" s="3" t="s">
        <v>799</v>
      </c>
      <c r="B444" s="3" t="s">
        <v>800</v>
      </c>
      <c r="C444" s="3" t="s">
        <v>1214</v>
      </c>
    </row>
    <row r="445" spans="1:3" ht="100" x14ac:dyDescent="0.35">
      <c r="A445" s="3" t="s">
        <v>801</v>
      </c>
      <c r="B445" s="3" t="s">
        <v>802</v>
      </c>
      <c r="C445" s="3" t="s">
        <v>1214</v>
      </c>
    </row>
    <row r="446" spans="1:3" ht="90" x14ac:dyDescent="0.35">
      <c r="A446" s="3" t="s">
        <v>803</v>
      </c>
      <c r="B446" s="3" t="s">
        <v>804</v>
      </c>
      <c r="C446" s="3" t="s">
        <v>1215</v>
      </c>
    </row>
    <row r="447" spans="1:3" ht="50" x14ac:dyDescent="0.35">
      <c r="A447" s="3" t="s">
        <v>805</v>
      </c>
      <c r="B447" s="3" t="s">
        <v>806</v>
      </c>
      <c r="C447" s="3" t="s">
        <v>1211</v>
      </c>
    </row>
    <row r="448" spans="1:3" ht="52.5" x14ac:dyDescent="0.35">
      <c r="A448" s="3" t="s">
        <v>807</v>
      </c>
      <c r="B448" s="4" t="s">
        <v>808</v>
      </c>
      <c r="C448" s="5"/>
    </row>
    <row r="449" spans="1:3" ht="21" x14ac:dyDescent="0.35">
      <c r="A449" s="2" t="s">
        <v>809</v>
      </c>
      <c r="B449" s="2" t="s">
        <v>810</v>
      </c>
      <c r="C449" s="5"/>
    </row>
    <row r="450" spans="1:3" ht="52.5" x14ac:dyDescent="0.35">
      <c r="A450" s="2" t="s">
        <v>811</v>
      </c>
      <c r="B450" s="2" t="s">
        <v>812</v>
      </c>
      <c r="C450" s="5"/>
    </row>
    <row r="451" spans="1:3" ht="30" x14ac:dyDescent="0.35">
      <c r="A451" s="3" t="s">
        <v>813</v>
      </c>
      <c r="B451" s="3" t="s">
        <v>778</v>
      </c>
      <c r="C451" s="3" t="s">
        <v>1216</v>
      </c>
    </row>
    <row r="452" spans="1:3" ht="50" x14ac:dyDescent="0.35">
      <c r="A452" s="3" t="s">
        <v>814</v>
      </c>
      <c r="B452" s="3" t="s">
        <v>780</v>
      </c>
      <c r="C452" s="3" t="s">
        <v>1217</v>
      </c>
    </row>
    <row r="453" spans="1:3" ht="60" x14ac:dyDescent="0.35">
      <c r="A453" s="3" t="s">
        <v>815</v>
      </c>
      <c r="B453" s="3" t="s">
        <v>782</v>
      </c>
      <c r="C453" s="3" t="s">
        <v>1218</v>
      </c>
    </row>
    <row r="454" spans="1:3" ht="70" x14ac:dyDescent="0.35">
      <c r="A454" s="3" t="s">
        <v>816</v>
      </c>
      <c r="B454" s="3" t="s">
        <v>784</v>
      </c>
      <c r="C454" s="3" t="s">
        <v>1216</v>
      </c>
    </row>
    <row r="455" spans="1:3" ht="40" x14ac:dyDescent="0.35">
      <c r="A455" s="3" t="s">
        <v>817</v>
      </c>
      <c r="B455" s="3" t="s">
        <v>786</v>
      </c>
      <c r="C455" s="3" t="s">
        <v>1219</v>
      </c>
    </row>
    <row r="456" spans="1:3" ht="70" x14ac:dyDescent="0.35">
      <c r="A456" s="3" t="s">
        <v>818</v>
      </c>
      <c r="B456" s="3" t="s">
        <v>788</v>
      </c>
      <c r="C456" s="3" t="s">
        <v>1220</v>
      </c>
    </row>
    <row r="457" spans="1:3" ht="50" x14ac:dyDescent="0.35">
      <c r="A457" s="3" t="s">
        <v>819</v>
      </c>
      <c r="B457" s="3" t="s">
        <v>790</v>
      </c>
      <c r="C457" s="3" t="s">
        <v>1171</v>
      </c>
    </row>
    <row r="458" spans="1:3" ht="52.5" x14ac:dyDescent="0.35">
      <c r="A458" s="3" t="s">
        <v>820</v>
      </c>
      <c r="B458" s="4" t="s">
        <v>821</v>
      </c>
      <c r="C458" s="5"/>
    </row>
    <row r="459" spans="1:3" ht="70" x14ac:dyDescent="0.35">
      <c r="A459" s="3" t="s">
        <v>822</v>
      </c>
      <c r="B459" s="3" t="s">
        <v>794</v>
      </c>
      <c r="C459" s="5"/>
    </row>
    <row r="460" spans="1:3" ht="63" x14ac:dyDescent="0.35">
      <c r="A460" s="2" t="s">
        <v>823</v>
      </c>
      <c r="B460" s="2" t="s">
        <v>824</v>
      </c>
      <c r="C460" s="5"/>
    </row>
    <row r="461" spans="1:3" ht="70" x14ac:dyDescent="0.35">
      <c r="A461" s="3" t="s">
        <v>825</v>
      </c>
      <c r="B461" s="3" t="s">
        <v>798</v>
      </c>
      <c r="C461" s="3" t="s">
        <v>1221</v>
      </c>
    </row>
    <row r="462" spans="1:3" ht="80" x14ac:dyDescent="0.35">
      <c r="A462" s="3" t="s">
        <v>826</v>
      </c>
      <c r="B462" s="3" t="s">
        <v>800</v>
      </c>
      <c r="C462" s="3" t="s">
        <v>1222</v>
      </c>
    </row>
    <row r="463" spans="1:3" ht="100" x14ac:dyDescent="0.35">
      <c r="A463" s="3" t="s">
        <v>827</v>
      </c>
      <c r="B463" s="3" t="s">
        <v>802</v>
      </c>
      <c r="C463" s="3" t="s">
        <v>1222</v>
      </c>
    </row>
    <row r="464" spans="1:3" ht="80" x14ac:dyDescent="0.35">
      <c r="A464" s="3" t="s">
        <v>828</v>
      </c>
      <c r="B464" s="3" t="s">
        <v>804</v>
      </c>
      <c r="C464" s="3" t="s">
        <v>1223</v>
      </c>
    </row>
    <row r="465" spans="1:3" ht="50" x14ac:dyDescent="0.35">
      <c r="A465" s="3" t="s">
        <v>829</v>
      </c>
      <c r="B465" s="3" t="s">
        <v>830</v>
      </c>
      <c r="C465" s="3" t="s">
        <v>1219</v>
      </c>
    </row>
    <row r="466" spans="1:3" ht="52.5" x14ac:dyDescent="0.35">
      <c r="A466" s="3" t="s">
        <v>831</v>
      </c>
      <c r="B466" s="4" t="s">
        <v>832</v>
      </c>
      <c r="C466" s="5"/>
    </row>
    <row r="467" spans="1:3" ht="21" x14ac:dyDescent="0.35">
      <c r="A467" s="2" t="s">
        <v>833</v>
      </c>
      <c r="B467" s="2" t="s">
        <v>834</v>
      </c>
      <c r="C467" s="5"/>
    </row>
    <row r="468" spans="1:3" ht="52.5" x14ac:dyDescent="0.35">
      <c r="A468" s="2" t="s">
        <v>835</v>
      </c>
      <c r="B468" s="2" t="s">
        <v>836</v>
      </c>
      <c r="C468" s="5"/>
    </row>
    <row r="469" spans="1:3" ht="80" x14ac:dyDescent="0.35">
      <c r="A469" s="3" t="s">
        <v>837</v>
      </c>
      <c r="B469" s="3" t="s">
        <v>838</v>
      </c>
      <c r="C469" s="3" t="s">
        <v>1601</v>
      </c>
    </row>
    <row r="470" spans="1:3" ht="60" x14ac:dyDescent="0.35">
      <c r="A470" s="3" t="s">
        <v>839</v>
      </c>
      <c r="B470" s="3" t="s">
        <v>840</v>
      </c>
      <c r="C470" s="3" t="s">
        <v>1226</v>
      </c>
    </row>
    <row r="471" spans="1:3" ht="60" x14ac:dyDescent="0.35">
      <c r="A471" s="3" t="s">
        <v>841</v>
      </c>
      <c r="B471" s="3" t="s">
        <v>842</v>
      </c>
      <c r="C471" s="3" t="s">
        <v>1226</v>
      </c>
    </row>
    <row r="472" spans="1:3" ht="60" x14ac:dyDescent="0.35">
      <c r="A472" s="3" t="s">
        <v>843</v>
      </c>
      <c r="B472" s="3" t="s">
        <v>844</v>
      </c>
      <c r="C472" s="3" t="s">
        <v>1226</v>
      </c>
    </row>
    <row r="473" spans="1:3" ht="60" x14ac:dyDescent="0.35">
      <c r="A473" s="3" t="s">
        <v>845</v>
      </c>
      <c r="B473" s="3" t="s">
        <v>846</v>
      </c>
      <c r="C473" s="3" t="s">
        <v>1226</v>
      </c>
    </row>
    <row r="474" spans="1:3" ht="50" x14ac:dyDescent="0.35">
      <c r="A474" s="3" t="s">
        <v>847</v>
      </c>
      <c r="B474" s="3" t="s">
        <v>848</v>
      </c>
      <c r="C474" s="3" t="s">
        <v>1129</v>
      </c>
    </row>
    <row r="475" spans="1:3" ht="31.5" x14ac:dyDescent="0.35">
      <c r="A475" s="3">
        <v>1.1100000000000001</v>
      </c>
      <c r="B475" s="4" t="s">
        <v>849</v>
      </c>
      <c r="C475" s="5"/>
    </row>
    <row r="476" spans="1:3" ht="31.5" x14ac:dyDescent="0.35">
      <c r="A476" s="2">
        <v>1.1200000000000001</v>
      </c>
      <c r="B476" s="2" t="s">
        <v>850</v>
      </c>
      <c r="C476" s="5"/>
    </row>
    <row r="477" spans="1:3" ht="31.5" x14ac:dyDescent="0.35">
      <c r="A477" s="2" t="s">
        <v>851</v>
      </c>
      <c r="B477" s="2" t="s">
        <v>852</v>
      </c>
      <c r="C477" s="5"/>
    </row>
    <row r="478" spans="1:3" ht="110" x14ac:dyDescent="0.35">
      <c r="A478" s="3" t="s">
        <v>853</v>
      </c>
      <c r="B478" s="3" t="s">
        <v>854</v>
      </c>
      <c r="C478" s="3" t="s">
        <v>1227</v>
      </c>
    </row>
    <row r="479" spans="1:3" ht="110" x14ac:dyDescent="0.35">
      <c r="A479" s="3" t="s">
        <v>855</v>
      </c>
      <c r="B479" s="3" t="s">
        <v>856</v>
      </c>
      <c r="C479" s="3" t="s">
        <v>1227</v>
      </c>
    </row>
    <row r="480" spans="1:3" ht="110" x14ac:dyDescent="0.35">
      <c r="A480" s="3" t="s">
        <v>857</v>
      </c>
      <c r="B480" s="3" t="s">
        <v>858</v>
      </c>
      <c r="C480" s="3" t="s">
        <v>1227</v>
      </c>
    </row>
    <row r="481" spans="1:3" ht="110" x14ac:dyDescent="0.35">
      <c r="A481" s="3" t="s">
        <v>859</v>
      </c>
      <c r="B481" s="3" t="s">
        <v>860</v>
      </c>
      <c r="C481" s="3" t="s">
        <v>1227</v>
      </c>
    </row>
    <row r="482" spans="1:3" ht="110" x14ac:dyDescent="0.35">
      <c r="A482" s="3" t="s">
        <v>861</v>
      </c>
      <c r="B482" s="3" t="s">
        <v>862</v>
      </c>
      <c r="C482" s="3" t="s">
        <v>1227</v>
      </c>
    </row>
    <row r="483" spans="1:3" ht="70" x14ac:dyDescent="0.35">
      <c r="A483" s="3" t="s">
        <v>863</v>
      </c>
      <c r="B483" s="3" t="s">
        <v>864</v>
      </c>
      <c r="C483" s="3" t="s">
        <v>1228</v>
      </c>
    </row>
    <row r="484" spans="1:3" ht="30" x14ac:dyDescent="0.35">
      <c r="A484" s="3" t="s">
        <v>865</v>
      </c>
      <c r="B484" s="3" t="s">
        <v>866</v>
      </c>
      <c r="C484" s="3" t="s">
        <v>1129</v>
      </c>
    </row>
    <row r="485" spans="1:3" ht="50" x14ac:dyDescent="0.35">
      <c r="A485" s="3" t="s">
        <v>867</v>
      </c>
      <c r="B485" s="3" t="s">
        <v>868</v>
      </c>
      <c r="C485" s="3" t="s">
        <v>1129</v>
      </c>
    </row>
    <row r="486" spans="1:3" ht="21" x14ac:dyDescent="0.35">
      <c r="A486" s="2" t="s">
        <v>869</v>
      </c>
      <c r="B486" s="2" t="s">
        <v>870</v>
      </c>
      <c r="C486" s="5"/>
    </row>
    <row r="487" spans="1:3" ht="40" x14ac:dyDescent="0.35">
      <c r="A487" s="3" t="s">
        <v>871</v>
      </c>
      <c r="B487" s="3" t="s">
        <v>872</v>
      </c>
      <c r="C487" s="3" t="s">
        <v>1229</v>
      </c>
    </row>
    <row r="488" spans="1:3" ht="40" x14ac:dyDescent="0.35">
      <c r="A488" s="3" t="s">
        <v>873</v>
      </c>
      <c r="B488" s="3" t="s">
        <v>874</v>
      </c>
      <c r="C488" s="3" t="s">
        <v>1129</v>
      </c>
    </row>
    <row r="489" spans="1:3" ht="30" x14ac:dyDescent="0.35">
      <c r="A489" s="3" t="s">
        <v>875</v>
      </c>
      <c r="B489" s="3" t="s">
        <v>876</v>
      </c>
      <c r="C489" s="3" t="s">
        <v>1229</v>
      </c>
    </row>
    <row r="490" spans="1:3" ht="60" x14ac:dyDescent="0.35">
      <c r="A490" s="3" t="s">
        <v>877</v>
      </c>
      <c r="B490" s="3" t="s">
        <v>878</v>
      </c>
      <c r="C490" s="3" t="s">
        <v>1129</v>
      </c>
    </row>
    <row r="491" spans="1:3" ht="30" x14ac:dyDescent="0.35">
      <c r="A491" s="3" t="s">
        <v>879</v>
      </c>
      <c r="B491" s="3" t="s">
        <v>876</v>
      </c>
      <c r="C491" s="3" t="s">
        <v>1229</v>
      </c>
    </row>
    <row r="492" spans="1:3" ht="70" x14ac:dyDescent="0.35">
      <c r="A492" s="3" t="s">
        <v>880</v>
      </c>
      <c r="B492" s="3" t="s">
        <v>881</v>
      </c>
      <c r="C492" s="3" t="s">
        <v>1230</v>
      </c>
    </row>
    <row r="493" spans="1:3" ht="42" x14ac:dyDescent="0.35">
      <c r="A493" s="2" t="s">
        <v>882</v>
      </c>
      <c r="B493" s="2" t="s">
        <v>883</v>
      </c>
      <c r="C493" s="5"/>
    </row>
    <row r="494" spans="1:3" ht="42" x14ac:dyDescent="0.35">
      <c r="A494" s="2" t="s">
        <v>884</v>
      </c>
      <c r="B494" s="2" t="s">
        <v>885</v>
      </c>
      <c r="C494" s="5"/>
    </row>
    <row r="495" spans="1:3" ht="40" x14ac:dyDescent="0.35">
      <c r="A495" s="3" t="s">
        <v>886</v>
      </c>
      <c r="B495" s="3" t="s">
        <v>887</v>
      </c>
      <c r="C495" s="3" t="s">
        <v>1129</v>
      </c>
    </row>
    <row r="496" spans="1:3" ht="40" x14ac:dyDescent="0.35">
      <c r="A496" s="3" t="s">
        <v>888</v>
      </c>
      <c r="B496" s="3" t="s">
        <v>889</v>
      </c>
      <c r="C496" s="3" t="s">
        <v>1129</v>
      </c>
    </row>
    <row r="497" spans="1:3" ht="40" x14ac:dyDescent="0.35">
      <c r="A497" s="3" t="s">
        <v>890</v>
      </c>
      <c r="B497" s="3" t="s">
        <v>891</v>
      </c>
      <c r="C497" s="3" t="s">
        <v>1129</v>
      </c>
    </row>
    <row r="498" spans="1:3" ht="40" x14ac:dyDescent="0.35">
      <c r="A498" s="3" t="s">
        <v>892</v>
      </c>
      <c r="B498" s="3" t="s">
        <v>893</v>
      </c>
      <c r="C498" s="3" t="s">
        <v>1129</v>
      </c>
    </row>
    <row r="499" spans="1:3" ht="40" x14ac:dyDescent="0.35">
      <c r="A499" s="3" t="s">
        <v>894</v>
      </c>
      <c r="B499" s="3" t="s">
        <v>895</v>
      </c>
      <c r="C499" s="3" t="s">
        <v>1129</v>
      </c>
    </row>
    <row r="500" spans="1:3" ht="84" x14ac:dyDescent="0.35">
      <c r="A500" s="2" t="s">
        <v>896</v>
      </c>
      <c r="B500" s="2" t="s">
        <v>897</v>
      </c>
      <c r="C500" s="5"/>
    </row>
    <row r="501" spans="1:3" ht="70" x14ac:dyDescent="0.35">
      <c r="A501" s="3" t="s">
        <v>898</v>
      </c>
      <c r="B501" s="3" t="s">
        <v>899</v>
      </c>
      <c r="C501" s="3" t="s">
        <v>1129</v>
      </c>
    </row>
    <row r="502" spans="1:3" ht="70" x14ac:dyDescent="0.35">
      <c r="A502" s="3" t="s">
        <v>900</v>
      </c>
      <c r="B502" s="3" t="s">
        <v>901</v>
      </c>
      <c r="C502" s="3" t="s">
        <v>1129</v>
      </c>
    </row>
    <row r="503" spans="1:3" ht="70" x14ac:dyDescent="0.35">
      <c r="A503" s="3" t="s">
        <v>902</v>
      </c>
      <c r="B503" s="3" t="s">
        <v>903</v>
      </c>
      <c r="C503" s="3" t="s">
        <v>1129</v>
      </c>
    </row>
    <row r="504" spans="1:3" ht="70" x14ac:dyDescent="0.35">
      <c r="A504" s="3" t="s">
        <v>904</v>
      </c>
      <c r="B504" s="3" t="s">
        <v>905</v>
      </c>
      <c r="C504" s="3" t="s">
        <v>1129</v>
      </c>
    </row>
    <row r="505" spans="1:3" ht="70" x14ac:dyDescent="0.35">
      <c r="A505" s="3" t="s">
        <v>906</v>
      </c>
      <c r="B505" s="3" t="s">
        <v>907</v>
      </c>
      <c r="C505" s="3" t="s">
        <v>1129</v>
      </c>
    </row>
    <row r="506" spans="1:3" ht="70" x14ac:dyDescent="0.35">
      <c r="A506" s="3" t="s">
        <v>908</v>
      </c>
      <c r="B506" s="3" t="s">
        <v>909</v>
      </c>
      <c r="C506" s="3" t="s">
        <v>1129</v>
      </c>
    </row>
    <row r="507" spans="1:3" ht="70" x14ac:dyDescent="0.35">
      <c r="A507" s="3" t="s">
        <v>910</v>
      </c>
      <c r="B507" s="3" t="s">
        <v>911</v>
      </c>
      <c r="C507" s="3" t="s">
        <v>1129</v>
      </c>
    </row>
    <row r="508" spans="1:3" ht="70" x14ac:dyDescent="0.35">
      <c r="A508" s="3" t="s">
        <v>912</v>
      </c>
      <c r="B508" s="3" t="s">
        <v>913</v>
      </c>
      <c r="C508" s="3" t="s">
        <v>1129</v>
      </c>
    </row>
    <row r="509" spans="1:3" ht="70" x14ac:dyDescent="0.35">
      <c r="A509" s="3" t="s">
        <v>914</v>
      </c>
      <c r="B509" s="3" t="s">
        <v>915</v>
      </c>
      <c r="C509" s="3" t="s">
        <v>1129</v>
      </c>
    </row>
    <row r="510" spans="1:3" ht="70" x14ac:dyDescent="0.35">
      <c r="A510" s="3" t="s">
        <v>916</v>
      </c>
      <c r="B510" s="3" t="s">
        <v>917</v>
      </c>
      <c r="C510" s="3" t="s">
        <v>1129</v>
      </c>
    </row>
    <row r="511" spans="1:3" ht="70" x14ac:dyDescent="0.35">
      <c r="A511" s="3" t="s">
        <v>918</v>
      </c>
      <c r="B511" s="3" t="s">
        <v>919</v>
      </c>
      <c r="C511" s="3" t="s">
        <v>1129</v>
      </c>
    </row>
    <row r="512" spans="1:3" ht="70" x14ac:dyDescent="0.35">
      <c r="A512" s="3" t="s">
        <v>920</v>
      </c>
      <c r="B512" s="3" t="s">
        <v>921</v>
      </c>
      <c r="C512" s="3" t="s">
        <v>1129</v>
      </c>
    </row>
    <row r="513" spans="1:3" ht="73.5" x14ac:dyDescent="0.35">
      <c r="A513" s="2" t="s">
        <v>922</v>
      </c>
      <c r="B513" s="2" t="s">
        <v>923</v>
      </c>
      <c r="C513" s="2" t="s">
        <v>1129</v>
      </c>
    </row>
    <row r="514" spans="1:3" ht="52.5" x14ac:dyDescent="0.35">
      <c r="A514" s="2" t="s">
        <v>924</v>
      </c>
      <c r="B514" s="2" t="s">
        <v>925</v>
      </c>
      <c r="C514" s="5"/>
    </row>
    <row r="515" spans="1:3" ht="40" x14ac:dyDescent="0.35">
      <c r="A515" s="3" t="s">
        <v>926</v>
      </c>
      <c r="B515" s="3" t="s">
        <v>927</v>
      </c>
      <c r="C515" s="3" t="s">
        <v>1129</v>
      </c>
    </row>
    <row r="516" spans="1:3" ht="40" x14ac:dyDescent="0.35">
      <c r="A516" s="3" t="s">
        <v>928</v>
      </c>
      <c r="B516" s="3" t="s">
        <v>929</v>
      </c>
      <c r="C516" s="3" t="s">
        <v>1129</v>
      </c>
    </row>
    <row r="517" spans="1:3" ht="40" x14ac:dyDescent="0.35">
      <c r="A517" s="3" t="s">
        <v>930</v>
      </c>
      <c r="B517" s="3" t="s">
        <v>931</v>
      </c>
      <c r="C517" s="3" t="s">
        <v>1129</v>
      </c>
    </row>
    <row r="518" spans="1:3" ht="40" x14ac:dyDescent="0.35">
      <c r="A518" s="3" t="s">
        <v>932</v>
      </c>
      <c r="B518" s="3" t="s">
        <v>933</v>
      </c>
      <c r="C518" s="3" t="s">
        <v>1129</v>
      </c>
    </row>
    <row r="519" spans="1:3" ht="40" x14ac:dyDescent="0.35">
      <c r="A519" s="3" t="s">
        <v>934</v>
      </c>
      <c r="B519" s="3" t="s">
        <v>935</v>
      </c>
      <c r="C519" s="3" t="s">
        <v>1129</v>
      </c>
    </row>
    <row r="520" spans="1:3" ht="63" x14ac:dyDescent="0.35">
      <c r="A520" s="2" t="s">
        <v>936</v>
      </c>
      <c r="B520" s="2" t="s">
        <v>937</v>
      </c>
      <c r="C520" s="5"/>
    </row>
    <row r="521" spans="1:3" ht="60" x14ac:dyDescent="0.35">
      <c r="A521" s="3" t="s">
        <v>938</v>
      </c>
      <c r="B521" s="3" t="s">
        <v>939</v>
      </c>
      <c r="C521" s="3" t="s">
        <v>1129</v>
      </c>
    </row>
    <row r="522" spans="1:3" ht="60" x14ac:dyDescent="0.35">
      <c r="A522" s="3" t="s">
        <v>940</v>
      </c>
      <c r="B522" s="3" t="s">
        <v>941</v>
      </c>
      <c r="C522" s="3" t="s">
        <v>1129</v>
      </c>
    </row>
    <row r="523" spans="1:3" ht="60" x14ac:dyDescent="0.35">
      <c r="A523" s="3" t="s">
        <v>942</v>
      </c>
      <c r="B523" s="3" t="s">
        <v>943</v>
      </c>
      <c r="C523" s="3" t="s">
        <v>1129</v>
      </c>
    </row>
    <row r="524" spans="1:3" ht="60" x14ac:dyDescent="0.35">
      <c r="A524" s="3" t="s">
        <v>944</v>
      </c>
      <c r="B524" s="3" t="s">
        <v>945</v>
      </c>
      <c r="C524" s="3" t="s">
        <v>1129</v>
      </c>
    </row>
    <row r="525" spans="1:3" ht="60" x14ac:dyDescent="0.35">
      <c r="A525" s="3" t="s">
        <v>946</v>
      </c>
      <c r="B525" s="3" t="s">
        <v>947</v>
      </c>
      <c r="C525" s="3" t="s">
        <v>1129</v>
      </c>
    </row>
    <row r="526" spans="1:3" ht="42" x14ac:dyDescent="0.35">
      <c r="A526" s="2" t="s">
        <v>948</v>
      </c>
      <c r="B526" s="2" t="s">
        <v>949</v>
      </c>
      <c r="C526" s="5"/>
    </row>
    <row r="527" spans="1:3" ht="50" x14ac:dyDescent="0.35">
      <c r="A527" s="3" t="s">
        <v>950</v>
      </c>
      <c r="B527" s="3" t="s">
        <v>951</v>
      </c>
      <c r="C527" s="3" t="s">
        <v>1232</v>
      </c>
    </row>
    <row r="528" spans="1:3" ht="50" x14ac:dyDescent="0.35">
      <c r="A528" s="3" t="s">
        <v>952</v>
      </c>
      <c r="B528" s="3" t="s">
        <v>953</v>
      </c>
      <c r="C528" s="3" t="s">
        <v>1232</v>
      </c>
    </row>
    <row r="529" spans="1:3" ht="50" x14ac:dyDescent="0.35">
      <c r="A529" s="3" t="s">
        <v>954</v>
      </c>
      <c r="B529" s="3" t="s">
        <v>955</v>
      </c>
      <c r="C529" s="3" t="s">
        <v>1232</v>
      </c>
    </row>
    <row r="530" spans="1:3" ht="50" x14ac:dyDescent="0.35">
      <c r="A530" s="3" t="s">
        <v>956</v>
      </c>
      <c r="B530" s="3" t="s">
        <v>957</v>
      </c>
      <c r="C530" s="3" t="s">
        <v>1232</v>
      </c>
    </row>
    <row r="531" spans="1:3" ht="50" x14ac:dyDescent="0.35">
      <c r="A531" s="3" t="s">
        <v>958</v>
      </c>
      <c r="B531" s="3" t="s">
        <v>959</v>
      </c>
      <c r="C531" s="3" t="s">
        <v>1232</v>
      </c>
    </row>
    <row r="532" spans="1:3" ht="63" x14ac:dyDescent="0.35">
      <c r="A532" s="2" t="s">
        <v>960</v>
      </c>
      <c r="B532" s="2" t="s">
        <v>961</v>
      </c>
      <c r="C532" s="2" t="s">
        <v>1129</v>
      </c>
    </row>
    <row r="533" spans="1:3" ht="52.5" x14ac:dyDescent="0.35">
      <c r="A533" s="2" t="s">
        <v>962</v>
      </c>
      <c r="B533" s="2" t="s">
        <v>963</v>
      </c>
      <c r="C533" s="5"/>
    </row>
    <row r="534" spans="1:3" ht="50" x14ac:dyDescent="0.35">
      <c r="A534" s="3" t="s">
        <v>964</v>
      </c>
      <c r="B534" s="3" t="s">
        <v>965</v>
      </c>
      <c r="C534" s="3" t="s">
        <v>1139</v>
      </c>
    </row>
    <row r="535" spans="1:3" ht="50" x14ac:dyDescent="0.35">
      <c r="A535" s="3" t="s">
        <v>966</v>
      </c>
      <c r="B535" s="3" t="s">
        <v>967</v>
      </c>
      <c r="C535" s="3" t="s">
        <v>1139</v>
      </c>
    </row>
    <row r="536" spans="1:3" ht="50" x14ac:dyDescent="0.35">
      <c r="A536" s="3" t="s">
        <v>968</v>
      </c>
      <c r="B536" s="3" t="s">
        <v>969</v>
      </c>
      <c r="C536" s="3" t="s">
        <v>1139</v>
      </c>
    </row>
    <row r="537" spans="1:3" ht="50" x14ac:dyDescent="0.35">
      <c r="A537" s="3" t="s">
        <v>970</v>
      </c>
      <c r="B537" s="3" t="s">
        <v>971</v>
      </c>
      <c r="C537" s="3" t="s">
        <v>1139</v>
      </c>
    </row>
    <row r="538" spans="1:3" ht="50" x14ac:dyDescent="0.35">
      <c r="A538" s="3" t="s">
        <v>972</v>
      </c>
      <c r="B538" s="3" t="s">
        <v>973</v>
      </c>
      <c r="C538" s="3" t="s">
        <v>1139</v>
      </c>
    </row>
    <row r="539" spans="1:3" ht="52.5" x14ac:dyDescent="0.35">
      <c r="A539" s="2" t="s">
        <v>974</v>
      </c>
      <c r="B539" s="2" t="s">
        <v>975</v>
      </c>
      <c r="C539" s="2" t="s">
        <v>1129</v>
      </c>
    </row>
    <row r="540" spans="1:3" ht="50" x14ac:dyDescent="0.35">
      <c r="A540" s="3" t="s">
        <v>976</v>
      </c>
      <c r="B540" s="3" t="s">
        <v>977</v>
      </c>
      <c r="C540" s="3" t="s">
        <v>1129</v>
      </c>
    </row>
    <row r="541" spans="1:3" ht="50" x14ac:dyDescent="0.35">
      <c r="A541" s="3" t="s">
        <v>978</v>
      </c>
      <c r="B541" s="3" t="s">
        <v>979</v>
      </c>
      <c r="C541" s="3" t="s">
        <v>1129</v>
      </c>
    </row>
    <row r="542" spans="1:3" ht="50" x14ac:dyDescent="0.35">
      <c r="A542" s="3" t="s">
        <v>980</v>
      </c>
      <c r="B542" s="3" t="s">
        <v>981</v>
      </c>
      <c r="C542" s="3" t="s">
        <v>1129</v>
      </c>
    </row>
    <row r="543" spans="1:3" ht="50" x14ac:dyDescent="0.35">
      <c r="A543" s="3" t="s">
        <v>982</v>
      </c>
      <c r="B543" s="3" t="s">
        <v>983</v>
      </c>
      <c r="C543" s="3" t="s">
        <v>1129</v>
      </c>
    </row>
    <row r="544" spans="1:3" ht="50" x14ac:dyDescent="0.35">
      <c r="A544" s="3" t="s">
        <v>984</v>
      </c>
      <c r="B544" s="3" t="s">
        <v>985</v>
      </c>
      <c r="C544" s="3" t="s">
        <v>1129</v>
      </c>
    </row>
    <row r="545" spans="1:3" ht="50" x14ac:dyDescent="0.35">
      <c r="A545" s="3" t="s">
        <v>986</v>
      </c>
      <c r="B545" s="3" t="s">
        <v>987</v>
      </c>
      <c r="C545" s="3" t="s">
        <v>1129</v>
      </c>
    </row>
    <row r="546" spans="1:3" ht="52.5" x14ac:dyDescent="0.35">
      <c r="A546" s="2" t="s">
        <v>988</v>
      </c>
      <c r="B546" s="2" t="s">
        <v>989</v>
      </c>
      <c r="C546" s="5"/>
    </row>
    <row r="547" spans="1:3" ht="50" x14ac:dyDescent="0.35">
      <c r="A547" s="3" t="s">
        <v>990</v>
      </c>
      <c r="B547" s="3" t="s">
        <v>991</v>
      </c>
      <c r="C547" s="3" t="s">
        <v>1129</v>
      </c>
    </row>
    <row r="548" spans="1:3" ht="50" x14ac:dyDescent="0.35">
      <c r="A548" s="3" t="s">
        <v>992</v>
      </c>
      <c r="B548" s="3" t="s">
        <v>993</v>
      </c>
      <c r="C548" s="3" t="s">
        <v>1129</v>
      </c>
    </row>
    <row r="549" spans="1:3" ht="50" x14ac:dyDescent="0.35">
      <c r="A549" s="3" t="s">
        <v>994</v>
      </c>
      <c r="B549" s="3" t="s">
        <v>995</v>
      </c>
      <c r="C549" s="3" t="s">
        <v>1129</v>
      </c>
    </row>
    <row r="550" spans="1:3" ht="50" x14ac:dyDescent="0.35">
      <c r="A550" s="3" t="s">
        <v>996</v>
      </c>
      <c r="B550" s="3" t="s">
        <v>997</v>
      </c>
      <c r="C550" s="3" t="s">
        <v>1129</v>
      </c>
    </row>
    <row r="551" spans="1:3" ht="50" x14ac:dyDescent="0.35">
      <c r="A551" s="3" t="s">
        <v>998</v>
      </c>
      <c r="B551" s="3" t="s">
        <v>999</v>
      </c>
      <c r="C551" s="3" t="s">
        <v>1129</v>
      </c>
    </row>
    <row r="552" spans="1:3" ht="50" x14ac:dyDescent="0.35">
      <c r="A552" s="3" t="s">
        <v>1000</v>
      </c>
      <c r="B552" s="3" t="s">
        <v>1001</v>
      </c>
      <c r="C552" s="3" t="s">
        <v>1129</v>
      </c>
    </row>
    <row r="553" spans="1:3" ht="50" x14ac:dyDescent="0.35">
      <c r="A553" s="3" t="s">
        <v>1002</v>
      </c>
      <c r="B553" s="3" t="s">
        <v>1003</v>
      </c>
      <c r="C553" s="3" t="s">
        <v>1129</v>
      </c>
    </row>
    <row r="554" spans="1:3" ht="50" x14ac:dyDescent="0.35">
      <c r="A554" s="3" t="s">
        <v>1004</v>
      </c>
      <c r="B554" s="3" t="s">
        <v>1005</v>
      </c>
      <c r="C554" s="3" t="s">
        <v>1129</v>
      </c>
    </row>
    <row r="555" spans="1:3" ht="50" x14ac:dyDescent="0.35">
      <c r="A555" s="3" t="s">
        <v>1006</v>
      </c>
      <c r="B555" s="3" t="s">
        <v>1007</v>
      </c>
      <c r="C555" s="3" t="s">
        <v>1129</v>
      </c>
    </row>
    <row r="556" spans="1:3" ht="50" x14ac:dyDescent="0.35">
      <c r="A556" s="3" t="s">
        <v>1008</v>
      </c>
      <c r="B556" s="3" t="s">
        <v>1009</v>
      </c>
      <c r="C556" s="3" t="s">
        <v>1129</v>
      </c>
    </row>
    <row r="557" spans="1:3" ht="42" x14ac:dyDescent="0.35">
      <c r="A557" s="2" t="s">
        <v>1010</v>
      </c>
      <c r="B557" s="2" t="s">
        <v>1011</v>
      </c>
      <c r="C557" s="5"/>
    </row>
    <row r="558" spans="1:3" ht="40" x14ac:dyDescent="0.35">
      <c r="A558" s="3" t="s">
        <v>1012</v>
      </c>
      <c r="B558" s="3" t="s">
        <v>1013</v>
      </c>
      <c r="C558" s="3" t="s">
        <v>1129</v>
      </c>
    </row>
    <row r="559" spans="1:3" ht="40" x14ac:dyDescent="0.35">
      <c r="A559" s="3" t="s">
        <v>1014</v>
      </c>
      <c r="B559" s="3" t="s">
        <v>1015</v>
      </c>
      <c r="C559" s="3" t="s">
        <v>1129</v>
      </c>
    </row>
    <row r="560" spans="1:3" ht="40" x14ac:dyDescent="0.35">
      <c r="A560" s="3" t="s">
        <v>1016</v>
      </c>
      <c r="B560" s="3" t="s">
        <v>1017</v>
      </c>
      <c r="C560" s="3" t="s">
        <v>1129</v>
      </c>
    </row>
    <row r="561" spans="1:3" ht="40" x14ac:dyDescent="0.35">
      <c r="A561" s="3" t="s">
        <v>1018</v>
      </c>
      <c r="B561" s="3" t="s">
        <v>1019</v>
      </c>
      <c r="C561" s="3" t="s">
        <v>1129</v>
      </c>
    </row>
    <row r="562" spans="1:3" ht="40" x14ac:dyDescent="0.35">
      <c r="A562" s="3" t="s">
        <v>1020</v>
      </c>
      <c r="B562" s="3" t="s">
        <v>1021</v>
      </c>
      <c r="C562" s="3" t="s">
        <v>1129</v>
      </c>
    </row>
    <row r="563" spans="1:3" ht="63" x14ac:dyDescent="0.35">
      <c r="A563" s="2" t="s">
        <v>1022</v>
      </c>
      <c r="B563" s="2" t="s">
        <v>1023</v>
      </c>
      <c r="C563" s="5"/>
    </row>
    <row r="564" spans="1:3" ht="50" x14ac:dyDescent="0.35">
      <c r="A564" s="3" t="s">
        <v>1024</v>
      </c>
      <c r="B564" s="3" t="s">
        <v>1025</v>
      </c>
      <c r="C564" s="3" t="s">
        <v>1129</v>
      </c>
    </row>
    <row r="565" spans="1:3" ht="50" x14ac:dyDescent="0.35">
      <c r="A565" s="3" t="s">
        <v>1026</v>
      </c>
      <c r="B565" s="3" t="s">
        <v>1027</v>
      </c>
      <c r="C565" s="3" t="s">
        <v>1129</v>
      </c>
    </row>
    <row r="566" spans="1:3" ht="50" x14ac:dyDescent="0.35">
      <c r="A566" s="3" t="s">
        <v>1028</v>
      </c>
      <c r="B566" s="3" t="s">
        <v>1029</v>
      </c>
      <c r="C566" s="3" t="s">
        <v>1129</v>
      </c>
    </row>
    <row r="567" spans="1:3" ht="50" x14ac:dyDescent="0.35">
      <c r="A567" s="3" t="s">
        <v>1030</v>
      </c>
      <c r="B567" s="3" t="s">
        <v>1031</v>
      </c>
      <c r="C567" s="3" t="s">
        <v>1129</v>
      </c>
    </row>
    <row r="568" spans="1:3" ht="50" x14ac:dyDescent="0.35">
      <c r="A568" s="3" t="s">
        <v>1032</v>
      </c>
      <c r="B568" s="3" t="s">
        <v>1033</v>
      </c>
      <c r="C568" s="3" t="s">
        <v>1129</v>
      </c>
    </row>
    <row r="569" spans="1:3" ht="52.5" x14ac:dyDescent="0.35">
      <c r="A569" s="2" t="s">
        <v>1034</v>
      </c>
      <c r="B569" s="2" t="s">
        <v>1035</v>
      </c>
      <c r="C569" s="5"/>
    </row>
    <row r="570" spans="1:3" ht="50" x14ac:dyDescent="0.35">
      <c r="A570" s="3" t="s">
        <v>1036</v>
      </c>
      <c r="B570" s="3" t="s">
        <v>1037</v>
      </c>
      <c r="C570" s="3" t="s">
        <v>1129</v>
      </c>
    </row>
    <row r="571" spans="1:3" ht="50" x14ac:dyDescent="0.35">
      <c r="A571" s="3" t="s">
        <v>1038</v>
      </c>
      <c r="B571" s="3" t="s">
        <v>1039</v>
      </c>
      <c r="C571" s="3" t="s">
        <v>1129</v>
      </c>
    </row>
    <row r="572" spans="1:3" ht="50" x14ac:dyDescent="0.35">
      <c r="A572" s="3" t="s">
        <v>1040</v>
      </c>
      <c r="B572" s="3" t="s">
        <v>1041</v>
      </c>
      <c r="C572" s="3" t="s">
        <v>1129</v>
      </c>
    </row>
    <row r="573" spans="1:3" ht="50" x14ac:dyDescent="0.35">
      <c r="A573" s="3" t="s">
        <v>1042</v>
      </c>
      <c r="B573" s="3" t="s">
        <v>1043</v>
      </c>
      <c r="C573" s="3" t="s">
        <v>1129</v>
      </c>
    </row>
    <row r="574" spans="1:3" ht="50" x14ac:dyDescent="0.35">
      <c r="A574" s="3" t="s">
        <v>1044</v>
      </c>
      <c r="B574" s="3" t="s">
        <v>1045</v>
      </c>
      <c r="C574" s="3" t="s">
        <v>1129</v>
      </c>
    </row>
    <row r="575" spans="1:3" ht="31.5" x14ac:dyDescent="0.35">
      <c r="A575" s="2" t="s">
        <v>1046</v>
      </c>
      <c r="B575" s="2" t="s">
        <v>1047</v>
      </c>
      <c r="C575" s="5"/>
    </row>
    <row r="576" spans="1:3" ht="115.5" x14ac:dyDescent="0.35">
      <c r="A576" s="2" t="s">
        <v>1048</v>
      </c>
      <c r="B576" s="2" t="s">
        <v>1049</v>
      </c>
      <c r="C576" s="2" t="s">
        <v>1149</v>
      </c>
    </row>
    <row r="577" spans="1:3" ht="100" x14ac:dyDescent="0.35">
      <c r="A577" s="3" t="s">
        <v>1050</v>
      </c>
      <c r="B577" s="3" t="s">
        <v>1051</v>
      </c>
      <c r="C577" s="3" t="s">
        <v>1149</v>
      </c>
    </row>
    <row r="578" spans="1:3" ht="100" x14ac:dyDescent="0.35">
      <c r="A578" s="3" t="s">
        <v>1052</v>
      </c>
      <c r="B578" s="3" t="s">
        <v>1053</v>
      </c>
      <c r="C578" s="3" t="s">
        <v>1149</v>
      </c>
    </row>
    <row r="579" spans="1:3" ht="100" x14ac:dyDescent="0.35">
      <c r="A579" s="3" t="s">
        <v>1054</v>
      </c>
      <c r="B579" s="3" t="s">
        <v>1055</v>
      </c>
      <c r="C579" s="3" t="s">
        <v>1149</v>
      </c>
    </row>
    <row r="580" spans="1:3" ht="100" x14ac:dyDescent="0.35">
      <c r="A580" s="3" t="s">
        <v>1056</v>
      </c>
      <c r="B580" s="3" t="s">
        <v>1057</v>
      </c>
      <c r="C580" s="3" t="s">
        <v>1149</v>
      </c>
    </row>
    <row r="581" spans="1:3" ht="100" x14ac:dyDescent="0.35">
      <c r="A581" s="3" t="s">
        <v>1058</v>
      </c>
      <c r="B581" s="3" t="s">
        <v>1059</v>
      </c>
      <c r="C581" s="3" t="s">
        <v>1149</v>
      </c>
    </row>
    <row r="582" spans="1:3" ht="42" x14ac:dyDescent="0.35">
      <c r="A582" s="2" t="s">
        <v>1060</v>
      </c>
      <c r="B582" s="2" t="s">
        <v>1061</v>
      </c>
      <c r="C582" s="5"/>
    </row>
    <row r="583" spans="1:3" ht="40" x14ac:dyDescent="0.35">
      <c r="A583" s="3" t="s">
        <v>1062</v>
      </c>
      <c r="B583" s="3" t="s">
        <v>1063</v>
      </c>
      <c r="C583" s="3" t="s">
        <v>1129</v>
      </c>
    </row>
    <row r="584" spans="1:3" ht="40" x14ac:dyDescent="0.35">
      <c r="A584" s="3" t="s">
        <v>1064</v>
      </c>
      <c r="B584" s="3" t="s">
        <v>1065</v>
      </c>
      <c r="C584" s="3" t="s">
        <v>1129</v>
      </c>
    </row>
    <row r="585" spans="1:3" ht="40" x14ac:dyDescent="0.35">
      <c r="A585" s="3" t="s">
        <v>1066</v>
      </c>
      <c r="B585" s="3" t="s">
        <v>1067</v>
      </c>
      <c r="C585" s="3" t="s">
        <v>1129</v>
      </c>
    </row>
    <row r="586" spans="1:3" ht="84" x14ac:dyDescent="0.35">
      <c r="A586" s="2" t="s">
        <v>1068</v>
      </c>
      <c r="B586" s="2" t="s">
        <v>1069</v>
      </c>
      <c r="C586" s="5"/>
    </row>
    <row r="587" spans="1:3" ht="90" x14ac:dyDescent="0.35">
      <c r="A587" s="3" t="s">
        <v>1070</v>
      </c>
      <c r="B587" s="3" t="s">
        <v>1071</v>
      </c>
      <c r="C587" s="3" t="s">
        <v>1149</v>
      </c>
    </row>
    <row r="588" spans="1:3" ht="100" x14ac:dyDescent="0.35">
      <c r="A588" s="3" t="s">
        <v>1072</v>
      </c>
      <c r="B588" s="3" t="s">
        <v>1073</v>
      </c>
      <c r="C588" s="3" t="s">
        <v>1149</v>
      </c>
    </row>
    <row r="589" spans="1:3" ht="100" x14ac:dyDescent="0.35">
      <c r="A589" s="3" t="s">
        <v>1074</v>
      </c>
      <c r="B589" s="3" t="s">
        <v>1075</v>
      </c>
      <c r="C589" s="3" t="s">
        <v>1149</v>
      </c>
    </row>
    <row r="590" spans="1:3" ht="100" x14ac:dyDescent="0.35">
      <c r="A590" s="3" t="s">
        <v>1076</v>
      </c>
      <c r="B590" s="3" t="s">
        <v>1077</v>
      </c>
      <c r="C590" s="3" t="s">
        <v>1149</v>
      </c>
    </row>
    <row r="591" spans="1:3" ht="42" x14ac:dyDescent="0.35">
      <c r="A591" s="2" t="s">
        <v>1078</v>
      </c>
      <c r="B591" s="2" t="s">
        <v>1079</v>
      </c>
      <c r="C591" s="5"/>
    </row>
    <row r="592" spans="1:3" ht="40" x14ac:dyDescent="0.35">
      <c r="A592" s="3" t="s">
        <v>1080</v>
      </c>
      <c r="B592" s="3" t="s">
        <v>1081</v>
      </c>
      <c r="C592" s="3" t="s">
        <v>1136</v>
      </c>
    </row>
    <row r="593" spans="1:3" ht="40" x14ac:dyDescent="0.35">
      <c r="A593" s="3" t="s">
        <v>1082</v>
      </c>
      <c r="B593" s="3" t="s">
        <v>1083</v>
      </c>
      <c r="C593" s="3" t="s">
        <v>1136</v>
      </c>
    </row>
    <row r="594" spans="1:3" ht="40" x14ac:dyDescent="0.35">
      <c r="A594" s="3" t="s">
        <v>1084</v>
      </c>
      <c r="B594" s="3" t="s">
        <v>1085</v>
      </c>
      <c r="C594" s="3" t="s">
        <v>1136</v>
      </c>
    </row>
    <row r="595" spans="1:3" ht="40" x14ac:dyDescent="0.35">
      <c r="A595" s="3" t="s">
        <v>1086</v>
      </c>
      <c r="B595" s="3" t="s">
        <v>1087</v>
      </c>
      <c r="C595" s="3" t="s">
        <v>1136</v>
      </c>
    </row>
    <row r="596" spans="1:3" ht="40" x14ac:dyDescent="0.35">
      <c r="A596" s="3" t="s">
        <v>1088</v>
      </c>
      <c r="B596" s="3" t="s">
        <v>1089</v>
      </c>
      <c r="C596" s="3" t="s">
        <v>1136</v>
      </c>
    </row>
    <row r="597" spans="1:3" ht="52.5" x14ac:dyDescent="0.35">
      <c r="A597" s="2" t="s">
        <v>1090</v>
      </c>
      <c r="B597" s="2" t="s">
        <v>1091</v>
      </c>
      <c r="C597" s="5"/>
    </row>
    <row r="598" spans="1:3" ht="63" x14ac:dyDescent="0.35">
      <c r="A598" s="2" t="s">
        <v>1092</v>
      </c>
      <c r="B598" s="2" t="s">
        <v>1093</v>
      </c>
      <c r="C598" s="2" t="s">
        <v>1229</v>
      </c>
    </row>
    <row r="599" spans="1:3" ht="60" x14ac:dyDescent="0.35">
      <c r="A599" s="3" t="s">
        <v>1094</v>
      </c>
      <c r="B599" s="3" t="s">
        <v>1095</v>
      </c>
      <c r="C599" s="3" t="s">
        <v>1229</v>
      </c>
    </row>
    <row r="600" spans="1:3" ht="60" x14ac:dyDescent="0.35">
      <c r="A600" s="3" t="s">
        <v>1096</v>
      </c>
      <c r="B600" s="3" t="s">
        <v>1097</v>
      </c>
      <c r="C600" s="3" t="s">
        <v>1229</v>
      </c>
    </row>
    <row r="601" spans="1:3" ht="60" x14ac:dyDescent="0.35">
      <c r="A601" s="3" t="s">
        <v>1098</v>
      </c>
      <c r="B601" s="3" t="s">
        <v>1099</v>
      </c>
      <c r="C601" s="3" t="s">
        <v>1229</v>
      </c>
    </row>
    <row r="602" spans="1:3" ht="60" x14ac:dyDescent="0.35">
      <c r="A602" s="3" t="s">
        <v>1100</v>
      </c>
      <c r="B602" s="3" t="s">
        <v>1101</v>
      </c>
      <c r="C602" s="3" t="s">
        <v>1229</v>
      </c>
    </row>
    <row r="603" spans="1:3" ht="60" x14ac:dyDescent="0.35">
      <c r="A603" s="3" t="s">
        <v>1102</v>
      </c>
      <c r="B603" s="3" t="s">
        <v>1103</v>
      </c>
      <c r="C603" s="3" t="s">
        <v>1229</v>
      </c>
    </row>
    <row r="604" spans="1:3" ht="31.5" x14ac:dyDescent="0.35">
      <c r="A604" s="2" t="s">
        <v>1104</v>
      </c>
      <c r="B604" s="2" t="s">
        <v>1105</v>
      </c>
      <c r="C604" s="5"/>
    </row>
    <row r="605" spans="1:3" ht="40" x14ac:dyDescent="0.35">
      <c r="A605" s="3" t="s">
        <v>1106</v>
      </c>
      <c r="B605" s="3" t="s">
        <v>1107</v>
      </c>
      <c r="C605" s="3" t="s">
        <v>1229</v>
      </c>
    </row>
    <row r="606" spans="1:3" ht="40" x14ac:dyDescent="0.35">
      <c r="A606" s="3" t="s">
        <v>1108</v>
      </c>
      <c r="B606" s="3" t="s">
        <v>1109</v>
      </c>
      <c r="C606" s="3" t="s">
        <v>1229</v>
      </c>
    </row>
    <row r="607" spans="1:3" ht="40" x14ac:dyDescent="0.35">
      <c r="A607" s="3" t="s">
        <v>1110</v>
      </c>
      <c r="B607" s="3" t="s">
        <v>1111</v>
      </c>
      <c r="C607" s="3" t="s">
        <v>1229</v>
      </c>
    </row>
    <row r="608" spans="1:3" ht="40" x14ac:dyDescent="0.35">
      <c r="A608" s="3" t="s">
        <v>1112</v>
      </c>
      <c r="B608" s="3" t="s">
        <v>1113</v>
      </c>
      <c r="C608" s="3" t="s">
        <v>1229</v>
      </c>
    </row>
    <row r="609" spans="1:3" ht="63" x14ac:dyDescent="0.35">
      <c r="A609" s="2" t="s">
        <v>1114</v>
      </c>
      <c r="B609" s="2" t="s">
        <v>1115</v>
      </c>
      <c r="C609" s="5"/>
    </row>
    <row r="610" spans="1:3" ht="60" x14ac:dyDescent="0.35">
      <c r="A610" s="3" t="s">
        <v>1116</v>
      </c>
      <c r="B610" s="3" t="s">
        <v>1117</v>
      </c>
      <c r="C610" s="3" t="s">
        <v>1229</v>
      </c>
    </row>
    <row r="611" spans="1:3" ht="60" x14ac:dyDescent="0.35">
      <c r="A611" s="3" t="s">
        <v>1118</v>
      </c>
      <c r="B611" s="3" t="s">
        <v>1119</v>
      </c>
      <c r="C611" s="3" t="s">
        <v>1229</v>
      </c>
    </row>
    <row r="612" spans="1:3" ht="60" x14ac:dyDescent="0.35">
      <c r="A612" s="3" t="s">
        <v>1120</v>
      </c>
      <c r="B612" s="3" t="s">
        <v>1121</v>
      </c>
      <c r="C612" s="3" t="s">
        <v>1229</v>
      </c>
    </row>
    <row r="613" spans="1:3" ht="52.5" x14ac:dyDescent="0.35">
      <c r="A613" s="2" t="s">
        <v>1122</v>
      </c>
      <c r="B613" s="2" t="s">
        <v>1123</v>
      </c>
      <c r="C613" s="5"/>
    </row>
    <row r="614" spans="1:3" ht="50" x14ac:dyDescent="0.35">
      <c r="A614" s="3" t="s">
        <v>1124</v>
      </c>
      <c r="B614" s="3" t="s">
        <v>1125</v>
      </c>
      <c r="C614" s="3" t="s">
        <v>1229</v>
      </c>
    </row>
    <row r="615" spans="1:3" ht="50" x14ac:dyDescent="0.35">
      <c r="A615" s="3" t="s">
        <v>1126</v>
      </c>
      <c r="B615" s="3" t="s">
        <v>1127</v>
      </c>
      <c r="C615" s="3" t="s">
        <v>1229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10"/>
  <sheetViews>
    <sheetView workbookViewId="0">
      <selection activeCell="G6" sqref="G6"/>
    </sheetView>
  </sheetViews>
  <sheetFormatPr defaultRowHeight="14.5" x14ac:dyDescent="0.35"/>
  <sheetData>
    <row r="1" spans="1:2" x14ac:dyDescent="0.35">
      <c r="A1" s="7" t="s">
        <v>0</v>
      </c>
      <c r="B1" s="1" t="s">
        <v>1</v>
      </c>
    </row>
    <row r="2" spans="1:2" x14ac:dyDescent="0.35">
      <c r="A2" s="8">
        <v>1</v>
      </c>
      <c r="B2" s="2" t="s">
        <v>1602</v>
      </c>
    </row>
    <row r="3" spans="1:2" ht="21" x14ac:dyDescent="0.35">
      <c r="A3" s="8">
        <v>1.1000000000000001</v>
      </c>
      <c r="B3" s="2" t="s">
        <v>1603</v>
      </c>
    </row>
    <row r="4" spans="1:2" ht="60" x14ac:dyDescent="0.35">
      <c r="A4" s="9" t="s">
        <v>1604</v>
      </c>
      <c r="B4" s="3" t="s">
        <v>1605</v>
      </c>
    </row>
    <row r="5" spans="1:2" ht="50" x14ac:dyDescent="0.35">
      <c r="A5" s="9" t="s">
        <v>1606</v>
      </c>
      <c r="B5" s="3" t="s">
        <v>1607</v>
      </c>
    </row>
    <row r="6" spans="1:2" ht="50" x14ac:dyDescent="0.35">
      <c r="A6" s="9" t="s">
        <v>1608</v>
      </c>
      <c r="B6" s="3" t="s">
        <v>1609</v>
      </c>
    </row>
    <row r="7" spans="1:2" ht="50" x14ac:dyDescent="0.35">
      <c r="A7" s="9" t="s">
        <v>1610</v>
      </c>
      <c r="B7" s="3" t="s">
        <v>1611</v>
      </c>
    </row>
    <row r="8" spans="1:2" ht="30" x14ac:dyDescent="0.35">
      <c r="A8" s="9" t="s">
        <v>1612</v>
      </c>
      <c r="B8" s="3" t="s">
        <v>1613</v>
      </c>
    </row>
    <row r="9" spans="1:2" ht="31.5" x14ac:dyDescent="0.35">
      <c r="A9" s="8">
        <v>1.2</v>
      </c>
      <c r="B9" s="2" t="s">
        <v>1614</v>
      </c>
    </row>
    <row r="10" spans="1:2" ht="20" x14ac:dyDescent="0.35">
      <c r="A10" s="9" t="s">
        <v>5</v>
      </c>
      <c r="B10" s="3" t="s">
        <v>1615</v>
      </c>
    </row>
    <row r="11" spans="1:2" ht="40" x14ac:dyDescent="0.35">
      <c r="A11" s="9" t="s">
        <v>7</v>
      </c>
      <c r="B11" s="3" t="s">
        <v>1616</v>
      </c>
    </row>
    <row r="12" spans="1:2" ht="30" x14ac:dyDescent="0.35">
      <c r="A12" s="9" t="s">
        <v>9</v>
      </c>
      <c r="B12" s="3" t="s">
        <v>1617</v>
      </c>
    </row>
    <row r="13" spans="1:2" ht="30" x14ac:dyDescent="0.35">
      <c r="A13" s="9" t="s">
        <v>15</v>
      </c>
      <c r="B13" s="3" t="s">
        <v>1618</v>
      </c>
    </row>
    <row r="14" spans="1:2" ht="40" x14ac:dyDescent="0.35">
      <c r="A14" s="9" t="s">
        <v>17</v>
      </c>
      <c r="B14" s="3" t="s">
        <v>1619</v>
      </c>
    </row>
    <row r="15" spans="1:2" ht="40" x14ac:dyDescent="0.35">
      <c r="A15" s="9" t="s">
        <v>101</v>
      </c>
      <c r="B15" s="3" t="s">
        <v>1620</v>
      </c>
    </row>
    <row r="16" spans="1:2" ht="60" x14ac:dyDescent="0.35">
      <c r="A16" s="9" t="s">
        <v>1621</v>
      </c>
      <c r="B16" s="3" t="s">
        <v>1622</v>
      </c>
    </row>
    <row r="17" spans="1:2" ht="42" x14ac:dyDescent="0.35">
      <c r="A17" s="8">
        <v>1.3</v>
      </c>
      <c r="B17" s="2" t="s">
        <v>1623</v>
      </c>
    </row>
    <row r="18" spans="1:2" ht="40" x14ac:dyDescent="0.35">
      <c r="A18" s="9" t="s">
        <v>1624</v>
      </c>
      <c r="B18" s="3" t="s">
        <v>130</v>
      </c>
    </row>
    <row r="19" spans="1:2" ht="60" x14ac:dyDescent="0.35">
      <c r="A19" s="9" t="s">
        <v>1625</v>
      </c>
      <c r="B19" s="3" t="s">
        <v>1626</v>
      </c>
    </row>
    <row r="20" spans="1:2" ht="70" x14ac:dyDescent="0.35">
      <c r="A20" s="9" t="s">
        <v>1627</v>
      </c>
      <c r="B20" s="3" t="s">
        <v>1628</v>
      </c>
    </row>
    <row r="21" spans="1:2" ht="60" x14ac:dyDescent="0.35">
      <c r="A21" s="9" t="s">
        <v>1629</v>
      </c>
      <c r="B21" s="3" t="s">
        <v>1630</v>
      </c>
    </row>
    <row r="22" spans="1:2" ht="42" x14ac:dyDescent="0.35">
      <c r="A22" s="8">
        <v>1.4</v>
      </c>
      <c r="B22" s="2" t="s">
        <v>1631</v>
      </c>
    </row>
    <row r="23" spans="1:2" ht="40" x14ac:dyDescent="0.35">
      <c r="A23" s="9" t="s">
        <v>127</v>
      </c>
      <c r="B23" s="3" t="s">
        <v>1632</v>
      </c>
    </row>
    <row r="24" spans="1:2" ht="40" x14ac:dyDescent="0.35">
      <c r="A24" s="9" t="s">
        <v>129</v>
      </c>
      <c r="B24" s="3" t="s">
        <v>1633</v>
      </c>
    </row>
    <row r="25" spans="1:2" ht="30" x14ac:dyDescent="0.35">
      <c r="A25" s="9" t="s">
        <v>143</v>
      </c>
      <c r="B25" s="3" t="s">
        <v>1634</v>
      </c>
    </row>
    <row r="26" spans="1:2" ht="31.5" x14ac:dyDescent="0.35">
      <c r="A26" s="8">
        <v>1.5</v>
      </c>
      <c r="B26" s="2" t="s">
        <v>1635</v>
      </c>
    </row>
    <row r="27" spans="1:2" ht="40" x14ac:dyDescent="0.35">
      <c r="A27" s="9" t="s">
        <v>1287</v>
      </c>
      <c r="B27" s="3" t="s">
        <v>1636</v>
      </c>
    </row>
    <row r="28" spans="1:2" ht="60" x14ac:dyDescent="0.35">
      <c r="A28" s="9" t="s">
        <v>1296</v>
      </c>
      <c r="B28" s="3" t="s">
        <v>1637</v>
      </c>
    </row>
    <row r="29" spans="1:2" ht="50" x14ac:dyDescent="0.35">
      <c r="A29" s="9" t="s">
        <v>1298</v>
      </c>
      <c r="B29" s="3" t="s">
        <v>1638</v>
      </c>
    </row>
    <row r="30" spans="1:2" ht="50" x14ac:dyDescent="0.35">
      <c r="A30" s="9" t="s">
        <v>1300</v>
      </c>
      <c r="B30" s="3" t="s">
        <v>1639</v>
      </c>
    </row>
    <row r="31" spans="1:2" ht="42" x14ac:dyDescent="0.35">
      <c r="A31" s="8">
        <v>1.6</v>
      </c>
      <c r="B31" s="2" t="s">
        <v>1640</v>
      </c>
    </row>
    <row r="32" spans="1:2" ht="50" x14ac:dyDescent="0.35">
      <c r="A32" s="9" t="s">
        <v>385</v>
      </c>
      <c r="B32" s="3" t="s">
        <v>1641</v>
      </c>
    </row>
    <row r="33" spans="1:2" ht="60" x14ac:dyDescent="0.35">
      <c r="A33" s="9" t="s">
        <v>386</v>
      </c>
      <c r="B33" s="3" t="s">
        <v>1642</v>
      </c>
    </row>
    <row r="34" spans="1:2" ht="60" x14ac:dyDescent="0.35">
      <c r="A34" s="9" t="s">
        <v>388</v>
      </c>
      <c r="B34" s="3" t="s">
        <v>1643</v>
      </c>
    </row>
    <row r="35" spans="1:2" ht="60" x14ac:dyDescent="0.35">
      <c r="A35" s="9" t="s">
        <v>390</v>
      </c>
      <c r="B35" s="3" t="s">
        <v>1644</v>
      </c>
    </row>
    <row r="36" spans="1:2" ht="40" x14ac:dyDescent="0.35">
      <c r="A36" s="9" t="s">
        <v>420</v>
      </c>
      <c r="B36" s="3" t="s">
        <v>1645</v>
      </c>
    </row>
    <row r="37" spans="1:2" ht="50" x14ac:dyDescent="0.35">
      <c r="A37" s="9" t="s">
        <v>486</v>
      </c>
      <c r="B37" s="3" t="s">
        <v>1646</v>
      </c>
    </row>
    <row r="38" spans="1:2" ht="60" x14ac:dyDescent="0.35">
      <c r="A38" s="9" t="s">
        <v>537</v>
      </c>
      <c r="B38" s="3" t="s">
        <v>1647</v>
      </c>
    </row>
    <row r="39" spans="1:2" ht="50" x14ac:dyDescent="0.35">
      <c r="A39" s="9" t="s">
        <v>539</v>
      </c>
      <c r="B39" s="3" t="s">
        <v>1648</v>
      </c>
    </row>
    <row r="40" spans="1:2" ht="70" x14ac:dyDescent="0.35">
      <c r="A40" s="9" t="s">
        <v>546</v>
      </c>
      <c r="B40" s="3" t="s">
        <v>1649</v>
      </c>
    </row>
    <row r="41" spans="1:2" ht="60" x14ac:dyDescent="0.35">
      <c r="A41" s="9" t="s">
        <v>559</v>
      </c>
      <c r="B41" s="3" t="s">
        <v>1650</v>
      </c>
    </row>
    <row r="42" spans="1:2" ht="80" x14ac:dyDescent="0.35">
      <c r="A42" s="9" t="s">
        <v>595</v>
      </c>
      <c r="B42" s="3" t="s">
        <v>1651</v>
      </c>
    </row>
    <row r="43" spans="1:2" ht="60" x14ac:dyDescent="0.35">
      <c r="A43" s="9" t="s">
        <v>1652</v>
      </c>
      <c r="B43" s="3" t="s">
        <v>1653</v>
      </c>
    </row>
    <row r="44" spans="1:2" ht="70" x14ac:dyDescent="0.35">
      <c r="A44" s="9" t="s">
        <v>1654</v>
      </c>
      <c r="B44" s="3" t="s">
        <v>1655</v>
      </c>
    </row>
    <row r="45" spans="1:2" ht="90" x14ac:dyDescent="0.35">
      <c r="A45" s="9" t="s">
        <v>1656</v>
      </c>
      <c r="B45" s="3" t="s">
        <v>1657</v>
      </c>
    </row>
    <row r="46" spans="1:2" ht="70" x14ac:dyDescent="0.35">
      <c r="A46" s="9" t="s">
        <v>1658</v>
      </c>
      <c r="B46" s="3" t="s">
        <v>1659</v>
      </c>
    </row>
    <row r="47" spans="1:2" ht="31.5" x14ac:dyDescent="0.35">
      <c r="A47" s="8" t="s">
        <v>1660</v>
      </c>
      <c r="B47" s="2" t="s">
        <v>1661</v>
      </c>
    </row>
    <row r="48" spans="1:2" ht="70" x14ac:dyDescent="0.35">
      <c r="A48" s="9" t="s">
        <v>1662</v>
      </c>
      <c r="B48" s="3" t="s">
        <v>1663</v>
      </c>
    </row>
    <row r="49" spans="1:2" ht="52.5" x14ac:dyDescent="0.35">
      <c r="A49" s="8">
        <v>1.7</v>
      </c>
      <c r="B49" s="2" t="s">
        <v>1664</v>
      </c>
    </row>
    <row r="50" spans="1:2" ht="40" x14ac:dyDescent="0.35">
      <c r="A50" s="9" t="s">
        <v>1315</v>
      </c>
      <c r="B50" s="3" t="s">
        <v>1665</v>
      </c>
    </row>
    <row r="51" spans="1:2" ht="60" x14ac:dyDescent="0.35">
      <c r="A51" s="9" t="s">
        <v>1339</v>
      </c>
      <c r="B51" s="3" t="s">
        <v>1666</v>
      </c>
    </row>
    <row r="52" spans="1:2" ht="20" x14ac:dyDescent="0.35">
      <c r="A52" s="9" t="s">
        <v>1375</v>
      </c>
      <c r="B52" s="3" t="s">
        <v>1667</v>
      </c>
    </row>
    <row r="53" spans="1:2" ht="20" x14ac:dyDescent="0.35">
      <c r="A53" s="9" t="s">
        <v>1391</v>
      </c>
      <c r="B53" s="3" t="s">
        <v>1668</v>
      </c>
    </row>
    <row r="54" spans="1:2" ht="40" x14ac:dyDescent="0.35">
      <c r="A54" s="9" t="s">
        <v>1393</v>
      </c>
      <c r="B54" s="3" t="s">
        <v>1669</v>
      </c>
    </row>
    <row r="55" spans="1:2" ht="40" x14ac:dyDescent="0.35">
      <c r="A55" s="9" t="s">
        <v>1395</v>
      </c>
      <c r="B55" s="3" t="s">
        <v>1670</v>
      </c>
    </row>
    <row r="56" spans="1:2" ht="40" x14ac:dyDescent="0.35">
      <c r="A56" s="9" t="s">
        <v>1398</v>
      </c>
      <c r="B56" s="3" t="s">
        <v>1671</v>
      </c>
    </row>
    <row r="57" spans="1:2" ht="40" x14ac:dyDescent="0.35">
      <c r="A57" s="9" t="s">
        <v>1672</v>
      </c>
      <c r="B57" s="3" t="s">
        <v>1673</v>
      </c>
    </row>
    <row r="58" spans="1:2" ht="80" x14ac:dyDescent="0.35">
      <c r="A58" s="9" t="s">
        <v>1674</v>
      </c>
      <c r="B58" s="3" t="s">
        <v>1675</v>
      </c>
    </row>
    <row r="59" spans="1:2" ht="100" x14ac:dyDescent="0.35">
      <c r="A59" s="9" t="s">
        <v>1676</v>
      </c>
      <c r="B59" s="3" t="s">
        <v>1677</v>
      </c>
    </row>
    <row r="60" spans="1:2" ht="90" x14ac:dyDescent="0.35">
      <c r="A60" s="9" t="s">
        <v>1678</v>
      </c>
      <c r="B60" s="3" t="s">
        <v>1679</v>
      </c>
    </row>
    <row r="61" spans="1:2" ht="70" x14ac:dyDescent="0.35">
      <c r="A61" s="9" t="s">
        <v>1680</v>
      </c>
      <c r="B61" s="3" t="s">
        <v>1681</v>
      </c>
    </row>
    <row r="62" spans="1:2" ht="50" x14ac:dyDescent="0.35">
      <c r="A62" s="9" t="s">
        <v>1682</v>
      </c>
      <c r="B62" s="3" t="s">
        <v>1683</v>
      </c>
    </row>
    <row r="63" spans="1:2" ht="63" x14ac:dyDescent="0.35">
      <c r="A63" s="8">
        <v>1.8</v>
      </c>
      <c r="B63" s="2" t="s">
        <v>1684</v>
      </c>
    </row>
    <row r="64" spans="1:2" ht="50" x14ac:dyDescent="0.35">
      <c r="A64" s="9" t="s">
        <v>614</v>
      </c>
      <c r="B64" s="3" t="s">
        <v>1685</v>
      </c>
    </row>
    <row r="65" spans="1:2" ht="50" x14ac:dyDescent="0.35">
      <c r="A65" s="9" t="s">
        <v>662</v>
      </c>
      <c r="B65" s="3" t="s">
        <v>1686</v>
      </c>
    </row>
    <row r="66" spans="1:2" ht="90" x14ac:dyDescent="0.35">
      <c r="A66" s="9" t="s">
        <v>688</v>
      </c>
      <c r="B66" s="3" t="s">
        <v>1687</v>
      </c>
    </row>
    <row r="67" spans="1:2" ht="42" x14ac:dyDescent="0.35">
      <c r="A67" s="8">
        <v>1.9</v>
      </c>
      <c r="B67" s="2" t="s">
        <v>1688</v>
      </c>
    </row>
    <row r="68" spans="1:2" ht="42" x14ac:dyDescent="0.35">
      <c r="A68" s="8" t="s">
        <v>1402</v>
      </c>
      <c r="B68" s="2" t="s">
        <v>1689</v>
      </c>
    </row>
    <row r="69" spans="1:2" ht="52.5" x14ac:dyDescent="0.35">
      <c r="A69" s="8" t="s">
        <v>1404</v>
      </c>
      <c r="B69" s="2" t="s">
        <v>1690</v>
      </c>
    </row>
    <row r="70" spans="1:2" ht="30" x14ac:dyDescent="0.35">
      <c r="A70" s="9" t="s">
        <v>1691</v>
      </c>
      <c r="B70" s="3" t="s">
        <v>1692</v>
      </c>
    </row>
    <row r="71" spans="1:2" ht="40" x14ac:dyDescent="0.35">
      <c r="A71" s="9" t="s">
        <v>1693</v>
      </c>
      <c r="B71" s="3" t="s">
        <v>1694</v>
      </c>
    </row>
    <row r="72" spans="1:2" ht="50" x14ac:dyDescent="0.35">
      <c r="A72" s="9" t="s">
        <v>1695</v>
      </c>
      <c r="B72" s="3" t="s">
        <v>1696</v>
      </c>
    </row>
    <row r="73" spans="1:2" ht="40" x14ac:dyDescent="0.35">
      <c r="A73" s="9" t="s">
        <v>1697</v>
      </c>
      <c r="B73" s="3" t="s">
        <v>1698</v>
      </c>
    </row>
    <row r="74" spans="1:2" ht="50" x14ac:dyDescent="0.35">
      <c r="A74" s="9" t="s">
        <v>1699</v>
      </c>
      <c r="B74" s="3" t="s">
        <v>1700</v>
      </c>
    </row>
    <row r="75" spans="1:2" ht="31.5" x14ac:dyDescent="0.35">
      <c r="A75" s="8">
        <v>1.1000000000000001</v>
      </c>
      <c r="B75" s="2" t="s">
        <v>1701</v>
      </c>
    </row>
    <row r="76" spans="1:2" ht="30" x14ac:dyDescent="0.35">
      <c r="A76" s="9" t="s">
        <v>773</v>
      </c>
      <c r="B76" s="3" t="s">
        <v>1702</v>
      </c>
    </row>
    <row r="77" spans="1:2" ht="50" x14ac:dyDescent="0.35">
      <c r="A77" s="9" t="s">
        <v>809</v>
      </c>
      <c r="B77" s="3" t="s">
        <v>1703</v>
      </c>
    </row>
    <row r="78" spans="1:2" ht="42" x14ac:dyDescent="0.35">
      <c r="A78" s="8">
        <v>1.1100000000000001</v>
      </c>
      <c r="B78" s="2" t="s">
        <v>1704</v>
      </c>
    </row>
    <row r="79" spans="1:2" ht="30" x14ac:dyDescent="0.35">
      <c r="A79" s="9" t="s">
        <v>1437</v>
      </c>
      <c r="B79" s="3" t="s">
        <v>1705</v>
      </c>
    </row>
    <row r="80" spans="1:2" ht="30" x14ac:dyDescent="0.35">
      <c r="A80" s="9" t="s">
        <v>1447</v>
      </c>
      <c r="B80" s="3" t="s">
        <v>1706</v>
      </c>
    </row>
    <row r="81" spans="1:2" ht="40" x14ac:dyDescent="0.35">
      <c r="A81" s="9" t="s">
        <v>1454</v>
      </c>
      <c r="B81" s="3" t="s">
        <v>1707</v>
      </c>
    </row>
    <row r="82" spans="1:2" ht="40" x14ac:dyDescent="0.35">
      <c r="A82" s="9" t="s">
        <v>1531</v>
      </c>
      <c r="B82" s="3" t="s">
        <v>1708</v>
      </c>
    </row>
    <row r="83" spans="1:2" ht="60" x14ac:dyDescent="0.35">
      <c r="A83" s="9" t="s">
        <v>1553</v>
      </c>
      <c r="B83" s="3" t="s">
        <v>1709</v>
      </c>
    </row>
    <row r="84" spans="1:2" ht="21" x14ac:dyDescent="0.35">
      <c r="A84" s="8">
        <v>2</v>
      </c>
      <c r="B84" s="2" t="s">
        <v>1710</v>
      </c>
    </row>
    <row r="85" spans="1:2" ht="31.5" x14ac:dyDescent="0.35">
      <c r="A85" s="8">
        <v>2.1</v>
      </c>
      <c r="B85" s="2" t="s">
        <v>1711</v>
      </c>
    </row>
    <row r="86" spans="1:2" ht="50" x14ac:dyDescent="0.35">
      <c r="A86" s="9" t="s">
        <v>1712</v>
      </c>
      <c r="B86" s="3" t="s">
        <v>1607</v>
      </c>
    </row>
    <row r="87" spans="1:2" ht="50" x14ac:dyDescent="0.35">
      <c r="A87" s="9" t="s">
        <v>1713</v>
      </c>
      <c r="B87" s="3" t="s">
        <v>1609</v>
      </c>
    </row>
    <row r="88" spans="1:2" ht="50" x14ac:dyDescent="0.35">
      <c r="A88" s="9" t="s">
        <v>1714</v>
      </c>
      <c r="B88" s="3" t="s">
        <v>1611</v>
      </c>
    </row>
    <row r="89" spans="1:2" ht="30" x14ac:dyDescent="0.35">
      <c r="A89" s="9" t="s">
        <v>1715</v>
      </c>
      <c r="B89" s="3" t="s">
        <v>1613</v>
      </c>
    </row>
    <row r="90" spans="1:2" ht="30" x14ac:dyDescent="0.35">
      <c r="A90" s="9" t="s">
        <v>1716</v>
      </c>
      <c r="B90" s="3" t="s">
        <v>1717</v>
      </c>
    </row>
    <row r="91" spans="1:2" ht="40" x14ac:dyDescent="0.35">
      <c r="A91" s="9" t="s">
        <v>1718</v>
      </c>
      <c r="B91" s="3" t="s">
        <v>1719</v>
      </c>
    </row>
    <row r="92" spans="1:2" ht="52.5" x14ac:dyDescent="0.35">
      <c r="A92" s="8">
        <v>2.2000000000000002</v>
      </c>
      <c r="B92" s="2" t="s">
        <v>1664</v>
      </c>
    </row>
    <row r="93" spans="1:2" ht="40" x14ac:dyDescent="0.35">
      <c r="A93" s="9" t="s">
        <v>1720</v>
      </c>
      <c r="B93" s="3" t="s">
        <v>1665</v>
      </c>
    </row>
    <row r="94" spans="1:2" ht="60" x14ac:dyDescent="0.35">
      <c r="A94" s="9" t="s">
        <v>1721</v>
      </c>
      <c r="B94" s="3" t="s">
        <v>1666</v>
      </c>
    </row>
    <row r="95" spans="1:2" ht="20" x14ac:dyDescent="0.35">
      <c r="A95" s="9" t="s">
        <v>1722</v>
      </c>
      <c r="B95" s="3" t="s">
        <v>1667</v>
      </c>
    </row>
    <row r="96" spans="1:2" ht="20" x14ac:dyDescent="0.35">
      <c r="A96" s="9" t="s">
        <v>1723</v>
      </c>
      <c r="B96" s="3" t="s">
        <v>1668</v>
      </c>
    </row>
    <row r="97" spans="1:2" ht="40" x14ac:dyDescent="0.35">
      <c r="A97" s="9" t="s">
        <v>1724</v>
      </c>
      <c r="B97" s="3" t="s">
        <v>1669</v>
      </c>
    </row>
    <row r="98" spans="1:2" ht="40" x14ac:dyDescent="0.35">
      <c r="A98" s="9" t="s">
        <v>1725</v>
      </c>
      <c r="B98" s="3" t="s">
        <v>1670</v>
      </c>
    </row>
    <row r="99" spans="1:2" ht="20" x14ac:dyDescent="0.35">
      <c r="A99" s="9" t="s">
        <v>1726</v>
      </c>
      <c r="B99" s="3" t="s">
        <v>1727</v>
      </c>
    </row>
    <row r="100" spans="1:2" ht="20" x14ac:dyDescent="0.35">
      <c r="A100" s="9" t="s">
        <v>1728</v>
      </c>
      <c r="B100" s="3" t="s">
        <v>1729</v>
      </c>
    </row>
    <row r="101" spans="1:2" ht="60" x14ac:dyDescent="0.35">
      <c r="A101" s="9" t="s">
        <v>1730</v>
      </c>
      <c r="B101" s="3" t="s">
        <v>1731</v>
      </c>
    </row>
    <row r="102" spans="1:2" ht="100" x14ac:dyDescent="0.35">
      <c r="A102" s="9" t="s">
        <v>1732</v>
      </c>
      <c r="B102" s="3" t="s">
        <v>1677</v>
      </c>
    </row>
    <row r="103" spans="1:2" ht="90" x14ac:dyDescent="0.35">
      <c r="A103" s="9" t="s">
        <v>1733</v>
      </c>
      <c r="B103" s="3" t="s">
        <v>1679</v>
      </c>
    </row>
    <row r="104" spans="1:2" ht="70" x14ac:dyDescent="0.35">
      <c r="A104" s="9" t="s">
        <v>1734</v>
      </c>
      <c r="B104" s="3" t="s">
        <v>1681</v>
      </c>
    </row>
    <row r="105" spans="1:2" ht="50" x14ac:dyDescent="0.35">
      <c r="A105" s="9" t="s">
        <v>1735</v>
      </c>
      <c r="B105" s="3" t="s">
        <v>1683</v>
      </c>
    </row>
    <row r="106" spans="1:2" ht="73.5" x14ac:dyDescent="0.35">
      <c r="A106" s="8">
        <v>2.2999999999999998</v>
      </c>
      <c r="B106" s="2" t="s">
        <v>1736</v>
      </c>
    </row>
    <row r="107" spans="1:2" ht="40" x14ac:dyDescent="0.35">
      <c r="A107" s="9" t="s">
        <v>1737</v>
      </c>
      <c r="B107" s="3" t="s">
        <v>1738</v>
      </c>
    </row>
    <row r="108" spans="1:2" ht="20" x14ac:dyDescent="0.35">
      <c r="A108" s="9" t="s">
        <v>1739</v>
      </c>
      <c r="B108" s="3" t="s">
        <v>1740</v>
      </c>
    </row>
    <row r="109" spans="1:2" ht="42" x14ac:dyDescent="0.35">
      <c r="A109" s="8" t="s">
        <v>1741</v>
      </c>
      <c r="B109" s="2" t="s">
        <v>146</v>
      </c>
    </row>
    <row r="110" spans="1:2" ht="40" x14ac:dyDescent="0.35">
      <c r="A110" s="9" t="s">
        <v>1742</v>
      </c>
      <c r="B110" s="3" t="s">
        <v>1743</v>
      </c>
    </row>
    <row r="111" spans="1:2" ht="80" x14ac:dyDescent="0.35">
      <c r="A111" s="9" t="s">
        <v>1744</v>
      </c>
      <c r="B111" s="3" t="s">
        <v>1745</v>
      </c>
    </row>
    <row r="112" spans="1:2" ht="50" x14ac:dyDescent="0.35">
      <c r="A112" s="9" t="s">
        <v>1746</v>
      </c>
      <c r="B112" s="3" t="s">
        <v>1747</v>
      </c>
    </row>
    <row r="113" spans="1:2" ht="50" x14ac:dyDescent="0.35">
      <c r="A113" s="9" t="s">
        <v>1748</v>
      </c>
      <c r="B113" s="3" t="s">
        <v>1749</v>
      </c>
    </row>
    <row r="114" spans="1:2" ht="60" x14ac:dyDescent="0.35">
      <c r="A114" s="9" t="s">
        <v>1750</v>
      </c>
      <c r="B114" s="3" t="s">
        <v>1751</v>
      </c>
    </row>
    <row r="115" spans="1:2" ht="50" x14ac:dyDescent="0.35">
      <c r="A115" s="9" t="s">
        <v>1752</v>
      </c>
      <c r="B115" s="3" t="s">
        <v>154</v>
      </c>
    </row>
    <row r="116" spans="1:2" ht="60" x14ac:dyDescent="0.35">
      <c r="A116" s="9" t="s">
        <v>1753</v>
      </c>
      <c r="B116" s="3" t="s">
        <v>1754</v>
      </c>
    </row>
    <row r="117" spans="1:2" ht="70" x14ac:dyDescent="0.35">
      <c r="A117" s="9" t="s">
        <v>1755</v>
      </c>
      <c r="B117" s="3" t="s">
        <v>1756</v>
      </c>
    </row>
    <row r="118" spans="1:2" ht="40" x14ac:dyDescent="0.35">
      <c r="A118" s="9" t="s">
        <v>1757</v>
      </c>
      <c r="B118" s="3" t="s">
        <v>1758</v>
      </c>
    </row>
    <row r="119" spans="1:2" ht="60" x14ac:dyDescent="0.35">
      <c r="A119" s="9" t="s">
        <v>1759</v>
      </c>
      <c r="B119" s="3" t="s">
        <v>1760</v>
      </c>
    </row>
    <row r="120" spans="1:2" ht="60" x14ac:dyDescent="0.35">
      <c r="A120" s="9" t="s">
        <v>1761</v>
      </c>
      <c r="B120" s="3" t="s">
        <v>1762</v>
      </c>
    </row>
    <row r="121" spans="1:2" ht="60" x14ac:dyDescent="0.35">
      <c r="A121" s="9" t="s">
        <v>1763</v>
      </c>
      <c r="B121" s="3" t="s">
        <v>1764</v>
      </c>
    </row>
    <row r="122" spans="1:2" ht="80" x14ac:dyDescent="0.35">
      <c r="A122" s="9" t="s">
        <v>1765</v>
      </c>
      <c r="B122" s="3" t="s">
        <v>1766</v>
      </c>
    </row>
    <row r="123" spans="1:2" ht="31.5" x14ac:dyDescent="0.35">
      <c r="A123" s="8">
        <v>2.4</v>
      </c>
      <c r="B123" s="2" t="s">
        <v>1767</v>
      </c>
    </row>
    <row r="124" spans="1:2" ht="40" x14ac:dyDescent="0.35">
      <c r="A124" s="9" t="s">
        <v>1768</v>
      </c>
      <c r="B124" s="3" t="s">
        <v>1769</v>
      </c>
    </row>
    <row r="125" spans="1:2" ht="30" x14ac:dyDescent="0.35">
      <c r="A125" s="9" t="s">
        <v>1770</v>
      </c>
      <c r="B125" s="3" t="s">
        <v>1771</v>
      </c>
    </row>
    <row r="126" spans="1:2" ht="42" x14ac:dyDescent="0.35">
      <c r="A126" s="8">
        <v>2.5</v>
      </c>
      <c r="B126" s="2" t="s">
        <v>1772</v>
      </c>
    </row>
    <row r="127" spans="1:2" ht="40" x14ac:dyDescent="0.35">
      <c r="A127" s="9" t="s">
        <v>1773</v>
      </c>
      <c r="B127" s="3" t="s">
        <v>1774</v>
      </c>
    </row>
    <row r="128" spans="1:2" ht="60" x14ac:dyDescent="0.35">
      <c r="A128" s="9" t="s">
        <v>1775</v>
      </c>
      <c r="B128" s="3" t="s">
        <v>1776</v>
      </c>
    </row>
    <row r="129" spans="1:2" ht="50" x14ac:dyDescent="0.35">
      <c r="A129" s="9" t="s">
        <v>1777</v>
      </c>
      <c r="B129" s="3" t="s">
        <v>1778</v>
      </c>
    </row>
    <row r="130" spans="1:2" ht="21" x14ac:dyDescent="0.35">
      <c r="A130" s="8">
        <v>2.6</v>
      </c>
      <c r="B130" s="2" t="s">
        <v>1779</v>
      </c>
    </row>
    <row r="131" spans="1:2" ht="30" x14ac:dyDescent="0.35">
      <c r="A131" s="9" t="s">
        <v>1780</v>
      </c>
      <c r="B131" s="3" t="s">
        <v>1781</v>
      </c>
    </row>
    <row r="132" spans="1:2" ht="40" x14ac:dyDescent="0.35">
      <c r="A132" s="9" t="s">
        <v>1782</v>
      </c>
      <c r="B132" s="3" t="s">
        <v>1783</v>
      </c>
    </row>
    <row r="133" spans="1:2" ht="30" x14ac:dyDescent="0.35">
      <c r="A133" s="9" t="s">
        <v>1784</v>
      </c>
      <c r="B133" s="3" t="s">
        <v>1785</v>
      </c>
    </row>
    <row r="134" spans="1:2" ht="40" x14ac:dyDescent="0.35">
      <c r="A134" s="9" t="s">
        <v>1786</v>
      </c>
      <c r="B134" s="3" t="s">
        <v>1787</v>
      </c>
    </row>
    <row r="135" spans="1:2" ht="42" x14ac:dyDescent="0.35">
      <c r="A135" s="8">
        <v>2.7</v>
      </c>
      <c r="B135" s="2" t="s">
        <v>1788</v>
      </c>
    </row>
    <row r="136" spans="1:2" ht="40" x14ac:dyDescent="0.35">
      <c r="A136" s="9" t="s">
        <v>1789</v>
      </c>
      <c r="B136" s="3" t="s">
        <v>1790</v>
      </c>
    </row>
    <row r="137" spans="1:2" ht="60" x14ac:dyDescent="0.35">
      <c r="A137" s="9" t="s">
        <v>1791</v>
      </c>
      <c r="B137" s="3" t="s">
        <v>1792</v>
      </c>
    </row>
    <row r="138" spans="1:2" ht="52.5" x14ac:dyDescent="0.35">
      <c r="A138" s="8">
        <v>2.8</v>
      </c>
      <c r="B138" s="2" t="s">
        <v>1793</v>
      </c>
    </row>
    <row r="139" spans="1:2" ht="40" x14ac:dyDescent="0.35">
      <c r="A139" s="9" t="s">
        <v>1794</v>
      </c>
      <c r="B139" s="3" t="s">
        <v>1795</v>
      </c>
    </row>
    <row r="140" spans="1:2" ht="60" x14ac:dyDescent="0.35">
      <c r="A140" s="9" t="s">
        <v>1796</v>
      </c>
      <c r="B140" s="3" t="s">
        <v>1797</v>
      </c>
    </row>
    <row r="141" spans="1:2" ht="50" x14ac:dyDescent="0.35">
      <c r="A141" s="9" t="s">
        <v>1798</v>
      </c>
      <c r="B141" s="3" t="s">
        <v>1799</v>
      </c>
    </row>
    <row r="142" spans="1:2" ht="40" x14ac:dyDescent="0.35">
      <c r="A142" s="9" t="s">
        <v>1800</v>
      </c>
      <c r="B142" s="3" t="s">
        <v>1801</v>
      </c>
    </row>
    <row r="143" spans="1:2" ht="60" x14ac:dyDescent="0.35">
      <c r="A143" s="9" t="s">
        <v>1802</v>
      </c>
      <c r="B143" s="3" t="s">
        <v>1803</v>
      </c>
    </row>
    <row r="144" spans="1:2" ht="40" x14ac:dyDescent="0.35">
      <c r="A144" s="9" t="s">
        <v>1804</v>
      </c>
      <c r="B144" s="3" t="s">
        <v>1805</v>
      </c>
    </row>
    <row r="145" spans="1:2" ht="90" x14ac:dyDescent="0.35">
      <c r="A145" s="9" t="s">
        <v>1806</v>
      </c>
      <c r="B145" s="3" t="s">
        <v>1807</v>
      </c>
    </row>
    <row r="146" spans="1:2" ht="31.5" x14ac:dyDescent="0.35">
      <c r="A146" s="8">
        <v>2.9</v>
      </c>
      <c r="B146" s="2" t="s">
        <v>1808</v>
      </c>
    </row>
    <row r="147" spans="1:2" ht="52.5" x14ac:dyDescent="0.35">
      <c r="A147" s="8" t="s">
        <v>1809</v>
      </c>
      <c r="B147" s="2" t="s">
        <v>1810</v>
      </c>
    </row>
    <row r="148" spans="1:2" ht="63" x14ac:dyDescent="0.35">
      <c r="A148" s="8" t="s">
        <v>1811</v>
      </c>
      <c r="B148" s="2" t="s">
        <v>1812</v>
      </c>
    </row>
    <row r="149" spans="1:2" ht="40" x14ac:dyDescent="0.35">
      <c r="A149" s="9" t="s">
        <v>1813</v>
      </c>
      <c r="B149" s="3" t="s">
        <v>1698</v>
      </c>
    </row>
    <row r="150" spans="1:2" ht="50" x14ac:dyDescent="0.35">
      <c r="A150" s="9" t="s">
        <v>1814</v>
      </c>
      <c r="B150" s="3" t="s">
        <v>1700</v>
      </c>
    </row>
    <row r="151" spans="1:2" ht="30" x14ac:dyDescent="0.35">
      <c r="A151" s="9" t="s">
        <v>1815</v>
      </c>
      <c r="B151" s="3" t="s">
        <v>1816</v>
      </c>
    </row>
    <row r="152" spans="1:2" ht="30" x14ac:dyDescent="0.35">
      <c r="A152" s="9" t="s">
        <v>1817</v>
      </c>
      <c r="B152" s="3" t="s">
        <v>1818</v>
      </c>
    </row>
    <row r="153" spans="1:2" ht="21" x14ac:dyDescent="0.35">
      <c r="A153" s="8" t="s">
        <v>1819</v>
      </c>
      <c r="B153" s="2" t="s">
        <v>1273</v>
      </c>
    </row>
    <row r="154" spans="1:2" ht="42" x14ac:dyDescent="0.35">
      <c r="A154" s="8" t="s">
        <v>1820</v>
      </c>
      <c r="B154" s="2" t="s">
        <v>1821</v>
      </c>
    </row>
    <row r="155" spans="1:2" ht="30" x14ac:dyDescent="0.35">
      <c r="A155" s="9" t="s">
        <v>1822</v>
      </c>
      <c r="B155" s="3" t="s">
        <v>1823</v>
      </c>
    </row>
    <row r="156" spans="1:2" ht="50" x14ac:dyDescent="0.35">
      <c r="A156" s="9" t="s">
        <v>1824</v>
      </c>
      <c r="B156" s="3" t="s">
        <v>1825</v>
      </c>
    </row>
    <row r="157" spans="1:2" ht="40" x14ac:dyDescent="0.35">
      <c r="A157" s="9" t="s">
        <v>1826</v>
      </c>
      <c r="B157" s="3" t="s">
        <v>1827</v>
      </c>
    </row>
    <row r="158" spans="1:2" ht="30" x14ac:dyDescent="0.35">
      <c r="A158" s="9" t="s">
        <v>1828</v>
      </c>
      <c r="B158" s="3" t="s">
        <v>1829</v>
      </c>
    </row>
    <row r="159" spans="1:2" ht="30" x14ac:dyDescent="0.35">
      <c r="A159" s="9" t="s">
        <v>1830</v>
      </c>
      <c r="B159" s="3" t="s">
        <v>1831</v>
      </c>
    </row>
    <row r="160" spans="1:2" ht="50" x14ac:dyDescent="0.35">
      <c r="A160" s="9" t="s">
        <v>1832</v>
      </c>
      <c r="B160" s="3" t="s">
        <v>1833</v>
      </c>
    </row>
    <row r="161" spans="1:2" ht="31.5" x14ac:dyDescent="0.35">
      <c r="A161" s="8">
        <v>2.1</v>
      </c>
      <c r="B161" s="2" t="s">
        <v>1834</v>
      </c>
    </row>
    <row r="162" spans="1:2" ht="42" x14ac:dyDescent="0.35">
      <c r="A162" s="8" t="s">
        <v>1835</v>
      </c>
      <c r="B162" s="2" t="s">
        <v>1836</v>
      </c>
    </row>
    <row r="163" spans="1:2" ht="42" x14ac:dyDescent="0.35">
      <c r="A163" s="8" t="s">
        <v>1837</v>
      </c>
      <c r="B163" s="2" t="s">
        <v>1838</v>
      </c>
    </row>
    <row r="164" spans="1:2" ht="40" x14ac:dyDescent="0.35">
      <c r="A164" s="9" t="s">
        <v>1839</v>
      </c>
      <c r="B164" s="3" t="s">
        <v>1840</v>
      </c>
    </row>
    <row r="165" spans="1:2" ht="30" x14ac:dyDescent="0.35">
      <c r="A165" s="9" t="s">
        <v>1841</v>
      </c>
      <c r="B165" s="3" t="s">
        <v>1842</v>
      </c>
    </row>
    <row r="166" spans="1:2" ht="50" x14ac:dyDescent="0.35">
      <c r="A166" s="9" t="s">
        <v>1843</v>
      </c>
      <c r="B166" s="3" t="s">
        <v>1844</v>
      </c>
    </row>
    <row r="167" spans="1:2" ht="40" x14ac:dyDescent="0.35">
      <c r="A167" s="9" t="s">
        <v>1845</v>
      </c>
      <c r="B167" s="3" t="s">
        <v>1846</v>
      </c>
    </row>
    <row r="168" spans="1:2" ht="40" x14ac:dyDescent="0.35">
      <c r="A168" s="9" t="s">
        <v>1847</v>
      </c>
      <c r="B168" s="3" t="s">
        <v>1848</v>
      </c>
    </row>
    <row r="169" spans="1:2" ht="20" x14ac:dyDescent="0.35">
      <c r="A169" s="9" t="s">
        <v>1849</v>
      </c>
      <c r="B169" s="3" t="s">
        <v>1273</v>
      </c>
    </row>
    <row r="170" spans="1:2" ht="40" x14ac:dyDescent="0.35">
      <c r="A170" s="9" t="s">
        <v>1850</v>
      </c>
      <c r="B170" s="3" t="s">
        <v>1836</v>
      </c>
    </row>
    <row r="171" spans="1:2" ht="30" x14ac:dyDescent="0.35">
      <c r="A171" s="9" t="s">
        <v>1851</v>
      </c>
      <c r="B171" s="3" t="s">
        <v>1852</v>
      </c>
    </row>
    <row r="172" spans="1:2" ht="31.5" x14ac:dyDescent="0.35">
      <c r="A172" s="8">
        <v>2.11</v>
      </c>
      <c r="B172" s="2" t="s">
        <v>1853</v>
      </c>
    </row>
    <row r="173" spans="1:2" ht="50" x14ac:dyDescent="0.35">
      <c r="A173" s="9" t="s">
        <v>1854</v>
      </c>
      <c r="B173" s="3" t="s">
        <v>1855</v>
      </c>
    </row>
    <row r="174" spans="1:2" ht="20" x14ac:dyDescent="0.35">
      <c r="A174" s="9" t="s">
        <v>1856</v>
      </c>
      <c r="B174" s="3" t="s">
        <v>1857</v>
      </c>
    </row>
    <row r="175" spans="1:2" ht="30" x14ac:dyDescent="0.35">
      <c r="A175" s="9" t="s">
        <v>1858</v>
      </c>
      <c r="B175" s="3" t="s">
        <v>1859</v>
      </c>
    </row>
    <row r="176" spans="1:2" ht="30" x14ac:dyDescent="0.35">
      <c r="A176" s="9" t="s">
        <v>1860</v>
      </c>
      <c r="B176" s="3" t="s">
        <v>1861</v>
      </c>
    </row>
    <row r="177" spans="1:2" ht="40" x14ac:dyDescent="0.35">
      <c r="A177" s="9" t="s">
        <v>1862</v>
      </c>
      <c r="B177" s="3" t="s">
        <v>1863</v>
      </c>
    </row>
    <row r="178" spans="1:2" ht="31.5" x14ac:dyDescent="0.35">
      <c r="A178" s="8">
        <v>2.12</v>
      </c>
      <c r="B178" s="2" t="s">
        <v>1864</v>
      </c>
    </row>
    <row r="179" spans="1:2" ht="40" x14ac:dyDescent="0.35">
      <c r="A179" s="9" t="s">
        <v>1865</v>
      </c>
      <c r="B179" s="3" t="s">
        <v>1866</v>
      </c>
    </row>
    <row r="180" spans="1:2" ht="50" x14ac:dyDescent="0.35">
      <c r="A180" s="9" t="s">
        <v>1867</v>
      </c>
      <c r="B180" s="3" t="s">
        <v>1868</v>
      </c>
    </row>
    <row r="181" spans="1:2" ht="52.5" x14ac:dyDescent="0.35">
      <c r="A181" s="8">
        <v>2.13</v>
      </c>
      <c r="B181" s="2" t="s">
        <v>1869</v>
      </c>
    </row>
    <row r="182" spans="1:2" ht="30" x14ac:dyDescent="0.35">
      <c r="A182" s="9" t="s">
        <v>1870</v>
      </c>
      <c r="B182" s="3" t="s">
        <v>1705</v>
      </c>
    </row>
    <row r="183" spans="1:2" ht="30" x14ac:dyDescent="0.35">
      <c r="A183" s="9" t="s">
        <v>1871</v>
      </c>
      <c r="B183" s="3" t="s">
        <v>1706</v>
      </c>
    </row>
    <row r="184" spans="1:2" ht="40" x14ac:dyDescent="0.35">
      <c r="A184" s="9" t="s">
        <v>1872</v>
      </c>
      <c r="B184" s="3" t="s">
        <v>1707</v>
      </c>
    </row>
    <row r="185" spans="1:2" ht="40" x14ac:dyDescent="0.35">
      <c r="A185" s="9" t="s">
        <v>1873</v>
      </c>
      <c r="B185" s="3" t="s">
        <v>1708</v>
      </c>
    </row>
    <row r="186" spans="1:2" ht="60" x14ac:dyDescent="0.35">
      <c r="A186" s="9" t="s">
        <v>1874</v>
      </c>
      <c r="B186" s="3" t="s">
        <v>1709</v>
      </c>
    </row>
    <row r="187" spans="1:2" ht="21" x14ac:dyDescent="0.35">
      <c r="A187" s="8">
        <v>3</v>
      </c>
      <c r="B187" s="2" t="s">
        <v>1875</v>
      </c>
    </row>
    <row r="188" spans="1:2" ht="31.5" x14ac:dyDescent="0.35">
      <c r="A188" s="8">
        <v>3.1</v>
      </c>
      <c r="B188" s="2" t="s">
        <v>1876</v>
      </c>
    </row>
    <row r="189" spans="1:2" ht="50" x14ac:dyDescent="0.35">
      <c r="A189" s="9" t="s">
        <v>1877</v>
      </c>
      <c r="B189" s="3" t="s">
        <v>1607</v>
      </c>
    </row>
    <row r="190" spans="1:2" ht="50" x14ac:dyDescent="0.35">
      <c r="A190" s="9" t="s">
        <v>1878</v>
      </c>
      <c r="B190" s="3" t="s">
        <v>1609</v>
      </c>
    </row>
    <row r="191" spans="1:2" ht="50" x14ac:dyDescent="0.35">
      <c r="A191" s="9" t="s">
        <v>1879</v>
      </c>
      <c r="B191" s="3" t="s">
        <v>1611</v>
      </c>
    </row>
    <row r="192" spans="1:2" ht="30" x14ac:dyDescent="0.35">
      <c r="A192" s="9" t="s">
        <v>1880</v>
      </c>
      <c r="B192" s="3" t="s">
        <v>1613</v>
      </c>
    </row>
    <row r="193" spans="1:2" ht="30" x14ac:dyDescent="0.35">
      <c r="A193" s="9" t="s">
        <v>1881</v>
      </c>
      <c r="B193" s="3" t="s">
        <v>1717</v>
      </c>
    </row>
    <row r="194" spans="1:2" ht="40" x14ac:dyDescent="0.35">
      <c r="A194" s="9" t="s">
        <v>1882</v>
      </c>
      <c r="B194" s="3" t="s">
        <v>1719</v>
      </c>
    </row>
    <row r="195" spans="1:2" ht="52.5" x14ac:dyDescent="0.35">
      <c r="A195" s="8">
        <v>3.2</v>
      </c>
      <c r="B195" s="2" t="s">
        <v>1664</v>
      </c>
    </row>
    <row r="196" spans="1:2" ht="40" x14ac:dyDescent="0.35">
      <c r="A196" s="9" t="s">
        <v>1883</v>
      </c>
      <c r="B196" s="3" t="s">
        <v>1665</v>
      </c>
    </row>
    <row r="197" spans="1:2" ht="60" x14ac:dyDescent="0.35">
      <c r="A197" s="9" t="s">
        <v>1884</v>
      </c>
      <c r="B197" s="3" t="s">
        <v>1666</v>
      </c>
    </row>
    <row r="198" spans="1:2" ht="20" x14ac:dyDescent="0.35">
      <c r="A198" s="9" t="s">
        <v>1885</v>
      </c>
      <c r="B198" s="3" t="s">
        <v>1667</v>
      </c>
    </row>
    <row r="199" spans="1:2" ht="20" x14ac:dyDescent="0.35">
      <c r="A199" s="9" t="s">
        <v>1886</v>
      </c>
      <c r="B199" s="3" t="s">
        <v>1668</v>
      </c>
    </row>
    <row r="200" spans="1:2" ht="40" x14ac:dyDescent="0.35">
      <c r="A200" s="9" t="s">
        <v>1887</v>
      </c>
      <c r="B200" s="3" t="s">
        <v>1669</v>
      </c>
    </row>
    <row r="201" spans="1:2" ht="20" x14ac:dyDescent="0.35">
      <c r="A201" s="9" t="s">
        <v>1888</v>
      </c>
      <c r="B201" s="3" t="s">
        <v>1889</v>
      </c>
    </row>
    <row r="202" spans="1:2" ht="20" x14ac:dyDescent="0.35">
      <c r="A202" s="9" t="s">
        <v>1890</v>
      </c>
      <c r="B202" s="3" t="s">
        <v>1727</v>
      </c>
    </row>
    <row r="203" spans="1:2" ht="20" x14ac:dyDescent="0.35">
      <c r="A203" s="9" t="s">
        <v>1891</v>
      </c>
      <c r="B203" s="3" t="s">
        <v>1729</v>
      </c>
    </row>
    <row r="204" spans="1:2" ht="60" x14ac:dyDescent="0.35">
      <c r="A204" s="9" t="s">
        <v>1892</v>
      </c>
      <c r="B204" s="3" t="s">
        <v>1731</v>
      </c>
    </row>
    <row r="205" spans="1:2" ht="100" x14ac:dyDescent="0.35">
      <c r="A205" s="9" t="s">
        <v>1893</v>
      </c>
      <c r="B205" s="3" t="s">
        <v>1677</v>
      </c>
    </row>
    <row r="206" spans="1:2" ht="90" x14ac:dyDescent="0.35">
      <c r="A206" s="9" t="s">
        <v>1894</v>
      </c>
      <c r="B206" s="3" t="s">
        <v>1679</v>
      </c>
    </row>
    <row r="207" spans="1:2" ht="70" x14ac:dyDescent="0.35">
      <c r="A207" s="9" t="s">
        <v>1895</v>
      </c>
      <c r="B207" s="3" t="s">
        <v>1681</v>
      </c>
    </row>
    <row r="208" spans="1:2" ht="50" x14ac:dyDescent="0.35">
      <c r="A208" s="9" t="s">
        <v>1896</v>
      </c>
      <c r="B208" s="3" t="s">
        <v>1683</v>
      </c>
    </row>
    <row r="209" spans="1:2" ht="42" x14ac:dyDescent="0.35">
      <c r="A209" s="8" t="s">
        <v>1897</v>
      </c>
      <c r="B209" s="2" t="s">
        <v>1898</v>
      </c>
    </row>
    <row r="210" spans="1:2" ht="40" x14ac:dyDescent="0.35">
      <c r="A210" s="9" t="s">
        <v>1899</v>
      </c>
      <c r="B210" s="3" t="s">
        <v>1900</v>
      </c>
    </row>
    <row r="211" spans="1:2" ht="70" x14ac:dyDescent="0.35">
      <c r="A211" s="9" t="s">
        <v>1901</v>
      </c>
      <c r="B211" s="3" t="s">
        <v>1902</v>
      </c>
    </row>
    <row r="212" spans="1:2" ht="40" x14ac:dyDescent="0.35">
      <c r="A212" s="9" t="s">
        <v>1903</v>
      </c>
      <c r="B212" s="3" t="s">
        <v>1904</v>
      </c>
    </row>
    <row r="213" spans="1:2" ht="60" x14ac:dyDescent="0.35">
      <c r="A213" s="9" t="s">
        <v>1905</v>
      </c>
      <c r="B213" s="3" t="s">
        <v>1906</v>
      </c>
    </row>
    <row r="214" spans="1:2" ht="60" x14ac:dyDescent="0.35">
      <c r="A214" s="9" t="s">
        <v>1907</v>
      </c>
      <c r="B214" s="3" t="s">
        <v>1908</v>
      </c>
    </row>
    <row r="215" spans="1:2" ht="31.5" x14ac:dyDescent="0.35">
      <c r="A215" s="8">
        <v>3.3</v>
      </c>
      <c r="B215" s="2" t="s">
        <v>1909</v>
      </c>
    </row>
    <row r="216" spans="1:2" ht="30" x14ac:dyDescent="0.35">
      <c r="A216" s="9" t="s">
        <v>1910</v>
      </c>
      <c r="B216" s="3" t="s">
        <v>1911</v>
      </c>
    </row>
    <row r="217" spans="1:2" ht="40" x14ac:dyDescent="0.35">
      <c r="A217" s="9" t="s">
        <v>1912</v>
      </c>
      <c r="B217" s="3" t="s">
        <v>1913</v>
      </c>
    </row>
    <row r="218" spans="1:2" ht="20" x14ac:dyDescent="0.35">
      <c r="A218" s="9" t="s">
        <v>1914</v>
      </c>
      <c r="B218" s="3" t="s">
        <v>1915</v>
      </c>
    </row>
    <row r="219" spans="1:2" ht="30" x14ac:dyDescent="0.35">
      <c r="A219" s="9" t="s">
        <v>1916</v>
      </c>
      <c r="B219" s="3" t="s">
        <v>1917</v>
      </c>
    </row>
    <row r="220" spans="1:2" ht="60" x14ac:dyDescent="0.35">
      <c r="A220" s="9" t="s">
        <v>1918</v>
      </c>
      <c r="B220" s="3" t="s">
        <v>1919</v>
      </c>
    </row>
    <row r="221" spans="1:2" ht="42" x14ac:dyDescent="0.35">
      <c r="A221" s="8">
        <v>3.4</v>
      </c>
      <c r="B221" s="2" t="s">
        <v>1920</v>
      </c>
    </row>
    <row r="222" spans="1:2" ht="40" x14ac:dyDescent="0.35">
      <c r="A222" s="9" t="s">
        <v>1921</v>
      </c>
      <c r="B222" s="3" t="s">
        <v>1922</v>
      </c>
    </row>
    <row r="223" spans="1:2" ht="40" x14ac:dyDescent="0.35">
      <c r="A223" s="9" t="s">
        <v>1923</v>
      </c>
      <c r="B223" s="3" t="s">
        <v>1924</v>
      </c>
    </row>
    <row r="224" spans="1:2" ht="70" x14ac:dyDescent="0.35">
      <c r="A224" s="9" t="s">
        <v>1925</v>
      </c>
      <c r="B224" s="3" t="s">
        <v>1926</v>
      </c>
    </row>
    <row r="225" spans="1:2" ht="31.5" x14ac:dyDescent="0.35">
      <c r="A225" s="8">
        <v>3.5</v>
      </c>
      <c r="B225" s="2" t="s">
        <v>1927</v>
      </c>
    </row>
    <row r="226" spans="1:2" ht="30" x14ac:dyDescent="0.35">
      <c r="A226" s="9" t="s">
        <v>1928</v>
      </c>
      <c r="B226" s="3" t="s">
        <v>1929</v>
      </c>
    </row>
    <row r="227" spans="1:2" ht="50" x14ac:dyDescent="0.35">
      <c r="A227" s="9" t="s">
        <v>1930</v>
      </c>
      <c r="B227" s="3" t="s">
        <v>1931</v>
      </c>
    </row>
    <row r="228" spans="1:2" ht="63" x14ac:dyDescent="0.35">
      <c r="A228" s="8">
        <v>3.6</v>
      </c>
      <c r="B228" s="2" t="s">
        <v>1932</v>
      </c>
    </row>
    <row r="229" spans="1:2" ht="50" x14ac:dyDescent="0.35">
      <c r="A229" s="9" t="s">
        <v>1933</v>
      </c>
      <c r="B229" s="3" t="s">
        <v>1934</v>
      </c>
    </row>
    <row r="230" spans="1:2" ht="21" x14ac:dyDescent="0.35">
      <c r="A230" s="8">
        <v>3.7</v>
      </c>
      <c r="B230" s="2" t="s">
        <v>1935</v>
      </c>
    </row>
    <row r="231" spans="1:2" ht="40" x14ac:dyDescent="0.35">
      <c r="A231" s="9" t="s">
        <v>1936</v>
      </c>
      <c r="B231" s="3" t="s">
        <v>1937</v>
      </c>
    </row>
    <row r="232" spans="1:2" ht="50" x14ac:dyDescent="0.35">
      <c r="A232" s="9" t="s">
        <v>1938</v>
      </c>
      <c r="B232" s="3" t="s">
        <v>1939</v>
      </c>
    </row>
    <row r="233" spans="1:2" ht="40" x14ac:dyDescent="0.35">
      <c r="A233" s="9" t="s">
        <v>1940</v>
      </c>
      <c r="B233" s="3" t="s">
        <v>1941</v>
      </c>
    </row>
    <row r="234" spans="1:2" ht="52.5" x14ac:dyDescent="0.35">
      <c r="A234" s="8">
        <v>3.8</v>
      </c>
      <c r="B234" s="2" t="s">
        <v>1942</v>
      </c>
    </row>
    <row r="235" spans="1:2" ht="40" x14ac:dyDescent="0.35">
      <c r="A235" s="9" t="s">
        <v>1943</v>
      </c>
      <c r="B235" s="3" t="s">
        <v>1944</v>
      </c>
    </row>
    <row r="236" spans="1:2" ht="60" x14ac:dyDescent="0.35">
      <c r="A236" s="9" t="s">
        <v>1945</v>
      </c>
      <c r="B236" s="3" t="s">
        <v>1946</v>
      </c>
    </row>
    <row r="237" spans="1:2" ht="52.5" x14ac:dyDescent="0.35">
      <c r="A237" s="8">
        <v>3.9</v>
      </c>
      <c r="B237" s="2" t="s">
        <v>1793</v>
      </c>
    </row>
    <row r="238" spans="1:2" ht="40" x14ac:dyDescent="0.35">
      <c r="A238" s="9" t="s">
        <v>1947</v>
      </c>
      <c r="B238" s="3" t="s">
        <v>1795</v>
      </c>
    </row>
    <row r="239" spans="1:2" ht="50" x14ac:dyDescent="0.35">
      <c r="A239" s="9" t="s">
        <v>1948</v>
      </c>
      <c r="B239" s="3" t="s">
        <v>1949</v>
      </c>
    </row>
    <row r="240" spans="1:2" ht="50" x14ac:dyDescent="0.35">
      <c r="A240" s="9" t="s">
        <v>1950</v>
      </c>
      <c r="B240" s="3" t="s">
        <v>1951</v>
      </c>
    </row>
    <row r="241" spans="1:2" ht="40" x14ac:dyDescent="0.35">
      <c r="A241" s="9" t="s">
        <v>1952</v>
      </c>
      <c r="B241" s="3" t="s">
        <v>1801</v>
      </c>
    </row>
    <row r="242" spans="1:2" ht="40" x14ac:dyDescent="0.35">
      <c r="A242" s="9" t="s">
        <v>1953</v>
      </c>
      <c r="B242" s="3" t="s">
        <v>1805</v>
      </c>
    </row>
    <row r="243" spans="1:2" ht="90" x14ac:dyDescent="0.35">
      <c r="A243" s="9" t="s">
        <v>1954</v>
      </c>
      <c r="B243" s="3" t="s">
        <v>1955</v>
      </c>
    </row>
    <row r="244" spans="1:2" ht="31.5" x14ac:dyDescent="0.35">
      <c r="A244" s="8">
        <v>3.1</v>
      </c>
      <c r="B244" s="2" t="s">
        <v>1853</v>
      </c>
    </row>
    <row r="245" spans="1:2" ht="20" x14ac:dyDescent="0.35">
      <c r="A245" s="9" t="s">
        <v>1956</v>
      </c>
      <c r="B245" s="3" t="s">
        <v>1857</v>
      </c>
    </row>
    <row r="246" spans="1:2" ht="80" x14ac:dyDescent="0.35">
      <c r="A246" s="9" t="s">
        <v>1957</v>
      </c>
      <c r="B246" s="3" t="s">
        <v>1958</v>
      </c>
    </row>
    <row r="247" spans="1:2" ht="30" x14ac:dyDescent="0.35">
      <c r="A247" s="9" t="s">
        <v>1959</v>
      </c>
      <c r="B247" s="3" t="s">
        <v>1861</v>
      </c>
    </row>
    <row r="248" spans="1:2" ht="40" x14ac:dyDescent="0.35">
      <c r="A248" s="9" t="s">
        <v>1960</v>
      </c>
      <c r="B248" s="3" t="s">
        <v>1863</v>
      </c>
    </row>
    <row r="249" spans="1:2" ht="31.5" x14ac:dyDescent="0.35">
      <c r="A249" s="8">
        <v>3.11</v>
      </c>
      <c r="B249" s="2" t="s">
        <v>1864</v>
      </c>
    </row>
    <row r="250" spans="1:2" ht="30" x14ac:dyDescent="0.35">
      <c r="A250" s="9" t="s">
        <v>1961</v>
      </c>
      <c r="B250" s="3" t="s">
        <v>1962</v>
      </c>
    </row>
    <row r="251" spans="1:2" ht="50" x14ac:dyDescent="0.35">
      <c r="A251" s="9" t="s">
        <v>1963</v>
      </c>
      <c r="B251" s="3" t="s">
        <v>1868</v>
      </c>
    </row>
    <row r="252" spans="1:2" ht="52.5" x14ac:dyDescent="0.35">
      <c r="A252" s="8">
        <v>3.12</v>
      </c>
      <c r="B252" s="2" t="s">
        <v>1964</v>
      </c>
    </row>
    <row r="253" spans="1:2" ht="30" x14ac:dyDescent="0.35">
      <c r="A253" s="9" t="s">
        <v>1965</v>
      </c>
      <c r="B253" s="3" t="s">
        <v>1705</v>
      </c>
    </row>
    <row r="254" spans="1:2" ht="30" x14ac:dyDescent="0.35">
      <c r="A254" s="9" t="s">
        <v>1966</v>
      </c>
      <c r="B254" s="3" t="s">
        <v>1706</v>
      </c>
    </row>
    <row r="255" spans="1:2" ht="40" x14ac:dyDescent="0.35">
      <c r="A255" s="9" t="s">
        <v>1967</v>
      </c>
      <c r="B255" s="3" t="s">
        <v>1707</v>
      </c>
    </row>
    <row r="256" spans="1:2" ht="40" x14ac:dyDescent="0.35">
      <c r="A256" s="9" t="s">
        <v>1968</v>
      </c>
      <c r="B256" s="3" t="s">
        <v>1708</v>
      </c>
    </row>
    <row r="257" spans="1:2" ht="60" x14ac:dyDescent="0.35">
      <c r="A257" s="9" t="s">
        <v>1969</v>
      </c>
      <c r="B257" s="3" t="s">
        <v>1709</v>
      </c>
    </row>
    <row r="258" spans="1:2" ht="21" x14ac:dyDescent="0.35">
      <c r="A258" s="8">
        <v>4</v>
      </c>
      <c r="B258" s="2" t="s">
        <v>1970</v>
      </c>
    </row>
    <row r="259" spans="1:2" ht="31.5" x14ac:dyDescent="0.35">
      <c r="A259" s="8">
        <v>4.0999999999999996</v>
      </c>
      <c r="B259" s="2" t="s">
        <v>1971</v>
      </c>
    </row>
    <row r="260" spans="1:2" ht="50" x14ac:dyDescent="0.35">
      <c r="A260" s="9" t="s">
        <v>1972</v>
      </c>
      <c r="B260" s="3" t="s">
        <v>1607</v>
      </c>
    </row>
    <row r="261" spans="1:2" ht="50" x14ac:dyDescent="0.35">
      <c r="A261" s="9" t="s">
        <v>1973</v>
      </c>
      <c r="B261" s="3" t="s">
        <v>1609</v>
      </c>
    </row>
    <row r="262" spans="1:2" ht="50" x14ac:dyDescent="0.35">
      <c r="A262" s="9" t="s">
        <v>1974</v>
      </c>
      <c r="B262" s="3" t="s">
        <v>1611</v>
      </c>
    </row>
    <row r="263" spans="1:2" ht="30" x14ac:dyDescent="0.35">
      <c r="A263" s="9" t="s">
        <v>1975</v>
      </c>
      <c r="B263" s="3" t="s">
        <v>1613</v>
      </c>
    </row>
    <row r="264" spans="1:2" ht="30" x14ac:dyDescent="0.35">
      <c r="A264" s="9" t="s">
        <v>1976</v>
      </c>
      <c r="B264" s="3" t="s">
        <v>1717</v>
      </c>
    </row>
    <row r="265" spans="1:2" ht="40" x14ac:dyDescent="0.35">
      <c r="A265" s="9" t="s">
        <v>1977</v>
      </c>
      <c r="B265" s="3" t="s">
        <v>1719</v>
      </c>
    </row>
    <row r="266" spans="1:2" ht="52.5" x14ac:dyDescent="0.35">
      <c r="A266" s="8">
        <v>4.2</v>
      </c>
      <c r="B266" s="2" t="s">
        <v>1664</v>
      </c>
    </row>
    <row r="267" spans="1:2" ht="40" x14ac:dyDescent="0.35">
      <c r="A267" s="9" t="s">
        <v>1978</v>
      </c>
      <c r="B267" s="3" t="s">
        <v>1665</v>
      </c>
    </row>
    <row r="268" spans="1:2" ht="60" x14ac:dyDescent="0.35">
      <c r="A268" s="9" t="s">
        <v>1979</v>
      </c>
      <c r="B268" s="3" t="s">
        <v>1666</v>
      </c>
    </row>
    <row r="269" spans="1:2" ht="20" x14ac:dyDescent="0.35">
      <c r="A269" s="9" t="s">
        <v>1980</v>
      </c>
      <c r="B269" s="3" t="s">
        <v>1667</v>
      </c>
    </row>
    <row r="270" spans="1:2" ht="20" x14ac:dyDescent="0.35">
      <c r="A270" s="9" t="s">
        <v>1981</v>
      </c>
      <c r="B270" s="3" t="s">
        <v>1668</v>
      </c>
    </row>
    <row r="271" spans="1:2" ht="40" x14ac:dyDescent="0.35">
      <c r="A271" s="9" t="s">
        <v>1982</v>
      </c>
      <c r="B271" s="3" t="s">
        <v>1669</v>
      </c>
    </row>
    <row r="272" spans="1:2" ht="40" x14ac:dyDescent="0.35">
      <c r="A272" s="9" t="s">
        <v>1983</v>
      </c>
      <c r="B272" s="3" t="s">
        <v>1670</v>
      </c>
    </row>
    <row r="273" spans="1:2" ht="40" x14ac:dyDescent="0.35">
      <c r="A273" s="9" t="s">
        <v>1984</v>
      </c>
      <c r="B273" s="3" t="s">
        <v>1671</v>
      </c>
    </row>
    <row r="274" spans="1:2" ht="40" x14ac:dyDescent="0.35">
      <c r="A274" s="9" t="s">
        <v>1985</v>
      </c>
      <c r="B274" s="3" t="s">
        <v>1673</v>
      </c>
    </row>
    <row r="275" spans="1:2" ht="80" x14ac:dyDescent="0.35">
      <c r="A275" s="9" t="s">
        <v>1986</v>
      </c>
      <c r="B275" s="3" t="s">
        <v>1675</v>
      </c>
    </row>
    <row r="276" spans="1:2" ht="100" x14ac:dyDescent="0.35">
      <c r="A276" s="9" t="s">
        <v>1987</v>
      </c>
      <c r="B276" s="3" t="s">
        <v>1677</v>
      </c>
    </row>
    <row r="277" spans="1:2" ht="90" x14ac:dyDescent="0.35">
      <c r="A277" s="9" t="s">
        <v>1988</v>
      </c>
      <c r="B277" s="3" t="s">
        <v>1679</v>
      </c>
    </row>
    <row r="278" spans="1:2" ht="70" x14ac:dyDescent="0.35">
      <c r="A278" s="9" t="s">
        <v>1989</v>
      </c>
      <c r="B278" s="3" t="s">
        <v>1681</v>
      </c>
    </row>
    <row r="279" spans="1:2" ht="50" x14ac:dyDescent="0.35">
      <c r="A279" s="9" t="s">
        <v>1990</v>
      </c>
      <c r="B279" s="3" t="s">
        <v>1683</v>
      </c>
    </row>
    <row r="280" spans="1:2" ht="52.5" x14ac:dyDescent="0.35">
      <c r="A280" s="8" t="s">
        <v>1991</v>
      </c>
      <c r="B280" s="2" t="s">
        <v>1992</v>
      </c>
    </row>
    <row r="281" spans="1:2" ht="40" x14ac:dyDescent="0.35">
      <c r="A281" s="9" t="s">
        <v>1993</v>
      </c>
      <c r="B281" s="3" t="s">
        <v>1900</v>
      </c>
    </row>
    <row r="282" spans="1:2" ht="70" x14ac:dyDescent="0.35">
      <c r="A282" s="9" t="s">
        <v>1994</v>
      </c>
      <c r="B282" s="3" t="s">
        <v>1902</v>
      </c>
    </row>
    <row r="283" spans="1:2" ht="40" x14ac:dyDescent="0.35">
      <c r="A283" s="9" t="s">
        <v>1995</v>
      </c>
      <c r="B283" s="3" t="s">
        <v>1904</v>
      </c>
    </row>
    <row r="284" spans="1:2" ht="60" x14ac:dyDescent="0.35">
      <c r="A284" s="9" t="s">
        <v>1996</v>
      </c>
      <c r="B284" s="3" t="s">
        <v>1906</v>
      </c>
    </row>
    <row r="285" spans="1:2" ht="60" x14ac:dyDescent="0.35">
      <c r="A285" s="9" t="s">
        <v>1997</v>
      </c>
      <c r="B285" s="3" t="s">
        <v>1908</v>
      </c>
    </row>
    <row r="286" spans="1:2" ht="42" x14ac:dyDescent="0.35">
      <c r="A286" s="8">
        <v>4.3</v>
      </c>
      <c r="B286" s="2" t="s">
        <v>1998</v>
      </c>
    </row>
    <row r="287" spans="1:2" ht="42" x14ac:dyDescent="0.35">
      <c r="A287" s="8" t="s">
        <v>1999</v>
      </c>
      <c r="B287" s="2" t="s">
        <v>2000</v>
      </c>
    </row>
    <row r="288" spans="1:2" ht="60" x14ac:dyDescent="0.35">
      <c r="A288" s="9" t="s">
        <v>2001</v>
      </c>
      <c r="B288" s="3" t="s">
        <v>2002</v>
      </c>
    </row>
    <row r="289" spans="1:2" ht="30" x14ac:dyDescent="0.35">
      <c r="A289" s="9" t="s">
        <v>2003</v>
      </c>
      <c r="B289" s="3" t="s">
        <v>1917</v>
      </c>
    </row>
    <row r="290" spans="1:2" ht="52.5" x14ac:dyDescent="0.35">
      <c r="A290" s="8">
        <v>4.4000000000000004</v>
      </c>
      <c r="B290" s="2" t="s">
        <v>2004</v>
      </c>
    </row>
    <row r="291" spans="1:2" ht="42" x14ac:dyDescent="0.35">
      <c r="A291" s="8" t="s">
        <v>2005</v>
      </c>
      <c r="B291" s="2" t="s">
        <v>2006</v>
      </c>
    </row>
    <row r="292" spans="1:2" ht="30" x14ac:dyDescent="0.35">
      <c r="A292" s="9" t="s">
        <v>2007</v>
      </c>
      <c r="B292" s="3" t="s">
        <v>2008</v>
      </c>
    </row>
    <row r="293" spans="1:2" ht="50" x14ac:dyDescent="0.35">
      <c r="A293" s="9" t="s">
        <v>2009</v>
      </c>
      <c r="B293" s="3" t="s">
        <v>2010</v>
      </c>
    </row>
    <row r="294" spans="1:2" ht="40" x14ac:dyDescent="0.35">
      <c r="A294" s="9" t="s">
        <v>2011</v>
      </c>
      <c r="B294" s="3" t="s">
        <v>2012</v>
      </c>
    </row>
    <row r="295" spans="1:2" ht="60" x14ac:dyDescent="0.35">
      <c r="A295" s="9" t="s">
        <v>2013</v>
      </c>
      <c r="B295" s="3" t="s">
        <v>2014</v>
      </c>
    </row>
    <row r="296" spans="1:2" ht="60" x14ac:dyDescent="0.35">
      <c r="A296" s="9" t="s">
        <v>2015</v>
      </c>
      <c r="B296" s="3" t="s">
        <v>2016</v>
      </c>
    </row>
    <row r="297" spans="1:2" ht="60" x14ac:dyDescent="0.35">
      <c r="A297" s="9" t="s">
        <v>2017</v>
      </c>
      <c r="B297" s="3" t="s">
        <v>2018</v>
      </c>
    </row>
    <row r="298" spans="1:2" ht="31.5" x14ac:dyDescent="0.35">
      <c r="A298" s="8">
        <v>4.5</v>
      </c>
      <c r="B298" s="2" t="s">
        <v>2019</v>
      </c>
    </row>
    <row r="299" spans="1:2" ht="50" x14ac:dyDescent="0.35">
      <c r="A299" s="9" t="s">
        <v>2020</v>
      </c>
      <c r="B299" s="3" t="s">
        <v>2021</v>
      </c>
    </row>
    <row r="300" spans="1:2" ht="30" x14ac:dyDescent="0.35">
      <c r="A300" s="9" t="s">
        <v>2022</v>
      </c>
      <c r="B300" s="3" t="s">
        <v>1917</v>
      </c>
    </row>
    <row r="301" spans="1:2" ht="21" x14ac:dyDescent="0.35">
      <c r="A301" s="8">
        <v>4.5999999999999996</v>
      </c>
      <c r="B301" s="2" t="s">
        <v>2023</v>
      </c>
    </row>
    <row r="302" spans="1:2" ht="30" x14ac:dyDescent="0.35">
      <c r="A302" s="9" t="s">
        <v>2024</v>
      </c>
      <c r="B302" s="3" t="s">
        <v>2025</v>
      </c>
    </row>
    <row r="303" spans="1:2" ht="20" x14ac:dyDescent="0.35">
      <c r="A303" s="9" t="s">
        <v>2026</v>
      </c>
      <c r="B303" s="3" t="s">
        <v>2027</v>
      </c>
    </row>
    <row r="304" spans="1:2" ht="60" x14ac:dyDescent="0.35">
      <c r="A304" s="9" t="s">
        <v>2028</v>
      </c>
      <c r="B304" s="3" t="s">
        <v>2029</v>
      </c>
    </row>
    <row r="305" spans="1:2" ht="20" x14ac:dyDescent="0.35">
      <c r="A305" s="9" t="s">
        <v>2030</v>
      </c>
      <c r="B305" s="3" t="s">
        <v>2031</v>
      </c>
    </row>
    <row r="306" spans="1:2" ht="30" x14ac:dyDescent="0.35">
      <c r="A306" s="9" t="s">
        <v>2032</v>
      </c>
      <c r="B306" s="3" t="s">
        <v>2033</v>
      </c>
    </row>
    <row r="307" spans="1:2" ht="40" x14ac:dyDescent="0.35">
      <c r="A307" s="9" t="s">
        <v>2034</v>
      </c>
      <c r="B307" s="3" t="s">
        <v>2035</v>
      </c>
    </row>
    <row r="308" spans="1:2" ht="52.5" x14ac:dyDescent="0.35">
      <c r="A308" s="8">
        <v>4.7</v>
      </c>
      <c r="B308" s="2" t="s">
        <v>1793</v>
      </c>
    </row>
    <row r="309" spans="1:2" ht="40" x14ac:dyDescent="0.35">
      <c r="A309" s="9" t="s">
        <v>2036</v>
      </c>
      <c r="B309" s="3" t="s">
        <v>1795</v>
      </c>
    </row>
    <row r="310" spans="1:2" ht="50" x14ac:dyDescent="0.35">
      <c r="A310" s="9" t="s">
        <v>2037</v>
      </c>
      <c r="B310" s="3" t="s">
        <v>1949</v>
      </c>
    </row>
    <row r="311" spans="1:2" ht="50" x14ac:dyDescent="0.35">
      <c r="A311" s="9" t="s">
        <v>2038</v>
      </c>
      <c r="B311" s="3" t="s">
        <v>1951</v>
      </c>
    </row>
    <row r="312" spans="1:2" ht="40" x14ac:dyDescent="0.35">
      <c r="A312" s="9" t="s">
        <v>2039</v>
      </c>
      <c r="B312" s="3" t="s">
        <v>1801</v>
      </c>
    </row>
    <row r="313" spans="1:2" ht="60" x14ac:dyDescent="0.35">
      <c r="A313" s="9" t="s">
        <v>2040</v>
      </c>
      <c r="B313" s="3" t="s">
        <v>2041</v>
      </c>
    </row>
    <row r="314" spans="1:2" ht="40" x14ac:dyDescent="0.35">
      <c r="A314" s="9" t="s">
        <v>2042</v>
      </c>
      <c r="B314" s="3" t="s">
        <v>1805</v>
      </c>
    </row>
    <row r="315" spans="1:2" ht="90" x14ac:dyDescent="0.35">
      <c r="A315" s="9" t="s">
        <v>2043</v>
      </c>
      <c r="B315" s="3" t="s">
        <v>1807</v>
      </c>
    </row>
    <row r="316" spans="1:2" ht="31.5" x14ac:dyDescent="0.35">
      <c r="A316" s="8">
        <v>4.8</v>
      </c>
      <c r="B316" s="2" t="s">
        <v>1853</v>
      </c>
    </row>
    <row r="317" spans="1:2" ht="80" x14ac:dyDescent="0.35">
      <c r="A317" s="9" t="s">
        <v>2044</v>
      </c>
      <c r="B317" s="3" t="s">
        <v>1958</v>
      </c>
    </row>
    <row r="318" spans="1:2" ht="20" x14ac:dyDescent="0.35">
      <c r="A318" s="9" t="s">
        <v>2045</v>
      </c>
      <c r="B318" s="3" t="s">
        <v>1857</v>
      </c>
    </row>
    <row r="319" spans="1:2" ht="30" x14ac:dyDescent="0.35">
      <c r="A319" s="9" t="s">
        <v>2046</v>
      </c>
      <c r="B319" s="3" t="s">
        <v>2047</v>
      </c>
    </row>
    <row r="320" spans="1:2" ht="40" x14ac:dyDescent="0.35">
      <c r="A320" s="9" t="s">
        <v>2048</v>
      </c>
      <c r="B320" s="3" t="s">
        <v>2049</v>
      </c>
    </row>
    <row r="321" spans="1:2" ht="31.5" x14ac:dyDescent="0.35">
      <c r="A321" s="8">
        <v>4.9000000000000004</v>
      </c>
      <c r="B321" s="2" t="s">
        <v>1864</v>
      </c>
    </row>
    <row r="322" spans="1:2" ht="30" x14ac:dyDescent="0.35">
      <c r="A322" s="9" t="s">
        <v>2050</v>
      </c>
      <c r="B322" s="3" t="s">
        <v>1962</v>
      </c>
    </row>
    <row r="323" spans="1:2" ht="50" x14ac:dyDescent="0.35">
      <c r="A323" s="9" t="s">
        <v>2051</v>
      </c>
      <c r="B323" s="3" t="s">
        <v>1868</v>
      </c>
    </row>
    <row r="324" spans="1:2" ht="52.5" x14ac:dyDescent="0.35">
      <c r="A324" s="8">
        <v>4.0999999999999996</v>
      </c>
      <c r="B324" s="2" t="s">
        <v>2052</v>
      </c>
    </row>
    <row r="325" spans="1:2" ht="30" x14ac:dyDescent="0.35">
      <c r="A325" s="9" t="s">
        <v>2053</v>
      </c>
      <c r="B325" s="3" t="s">
        <v>1705</v>
      </c>
    </row>
    <row r="326" spans="1:2" ht="30" x14ac:dyDescent="0.35">
      <c r="A326" s="9" t="s">
        <v>2054</v>
      </c>
      <c r="B326" s="3" t="s">
        <v>1706</v>
      </c>
    </row>
    <row r="327" spans="1:2" ht="40" x14ac:dyDescent="0.35">
      <c r="A327" s="9" t="s">
        <v>2055</v>
      </c>
      <c r="B327" s="3" t="s">
        <v>1707</v>
      </c>
    </row>
    <row r="328" spans="1:2" ht="40" x14ac:dyDescent="0.35">
      <c r="A328" s="9" t="s">
        <v>2056</v>
      </c>
      <c r="B328" s="3" t="s">
        <v>1708</v>
      </c>
    </row>
    <row r="329" spans="1:2" ht="60" x14ac:dyDescent="0.35">
      <c r="A329" s="9" t="s">
        <v>2057</v>
      </c>
      <c r="B329" s="3" t="s">
        <v>1709</v>
      </c>
    </row>
    <row r="330" spans="1:2" ht="21" x14ac:dyDescent="0.35">
      <c r="A330" s="8">
        <v>5</v>
      </c>
      <c r="B330" s="2" t="s">
        <v>2058</v>
      </c>
    </row>
    <row r="331" spans="1:2" ht="31.5" x14ac:dyDescent="0.35">
      <c r="A331" s="8">
        <v>5.0999999999999996</v>
      </c>
      <c r="B331" s="2" t="s">
        <v>2059</v>
      </c>
    </row>
    <row r="332" spans="1:2" ht="50" x14ac:dyDescent="0.35">
      <c r="A332" s="9" t="s">
        <v>2060</v>
      </c>
      <c r="B332" s="3" t="s">
        <v>1607</v>
      </c>
    </row>
    <row r="333" spans="1:2" ht="50" x14ac:dyDescent="0.35">
      <c r="A333" s="9" t="s">
        <v>2061</v>
      </c>
      <c r="B333" s="3" t="s">
        <v>1609</v>
      </c>
    </row>
    <row r="334" spans="1:2" ht="50" x14ac:dyDescent="0.35">
      <c r="A334" s="9" t="s">
        <v>2062</v>
      </c>
      <c r="B334" s="3" t="s">
        <v>1611</v>
      </c>
    </row>
    <row r="335" spans="1:2" ht="30" x14ac:dyDescent="0.35">
      <c r="A335" s="9" t="s">
        <v>2063</v>
      </c>
      <c r="B335" s="3" t="s">
        <v>1613</v>
      </c>
    </row>
    <row r="336" spans="1:2" ht="52.5" x14ac:dyDescent="0.35">
      <c r="A336" s="8">
        <v>5.2</v>
      </c>
      <c r="B336" s="2" t="s">
        <v>1664</v>
      </c>
    </row>
    <row r="337" spans="1:2" ht="40" x14ac:dyDescent="0.35">
      <c r="A337" s="9" t="s">
        <v>2064</v>
      </c>
      <c r="B337" s="3" t="s">
        <v>1665</v>
      </c>
    </row>
    <row r="338" spans="1:2" ht="60" x14ac:dyDescent="0.35">
      <c r="A338" s="9" t="s">
        <v>2065</v>
      </c>
      <c r="B338" s="3" t="s">
        <v>1666</v>
      </c>
    </row>
    <row r="339" spans="1:2" ht="20" x14ac:dyDescent="0.35">
      <c r="A339" s="9" t="s">
        <v>2066</v>
      </c>
      <c r="B339" s="3" t="s">
        <v>1667</v>
      </c>
    </row>
    <row r="340" spans="1:2" ht="20" x14ac:dyDescent="0.35">
      <c r="A340" s="9" t="s">
        <v>2067</v>
      </c>
      <c r="B340" s="3" t="s">
        <v>1668</v>
      </c>
    </row>
    <row r="341" spans="1:2" ht="40" x14ac:dyDescent="0.35">
      <c r="A341" s="9" t="s">
        <v>2068</v>
      </c>
      <c r="B341" s="3" t="s">
        <v>1669</v>
      </c>
    </row>
    <row r="342" spans="1:2" ht="40" x14ac:dyDescent="0.35">
      <c r="A342" s="9" t="s">
        <v>2069</v>
      </c>
      <c r="B342" s="3" t="s">
        <v>1670</v>
      </c>
    </row>
    <row r="343" spans="1:2" ht="40" x14ac:dyDescent="0.35">
      <c r="A343" s="9" t="s">
        <v>2070</v>
      </c>
      <c r="B343" s="3" t="s">
        <v>1671</v>
      </c>
    </row>
    <row r="344" spans="1:2" ht="40" x14ac:dyDescent="0.35">
      <c r="A344" s="9" t="s">
        <v>2071</v>
      </c>
      <c r="B344" s="3" t="s">
        <v>1673</v>
      </c>
    </row>
    <row r="345" spans="1:2" ht="80" x14ac:dyDescent="0.35">
      <c r="A345" s="9" t="s">
        <v>2072</v>
      </c>
      <c r="B345" s="3" t="s">
        <v>1675</v>
      </c>
    </row>
    <row r="346" spans="1:2" ht="100" x14ac:dyDescent="0.35">
      <c r="A346" s="9" t="s">
        <v>2073</v>
      </c>
      <c r="B346" s="3" t="s">
        <v>1677</v>
      </c>
    </row>
    <row r="347" spans="1:2" ht="90" x14ac:dyDescent="0.35">
      <c r="A347" s="9" t="s">
        <v>2074</v>
      </c>
      <c r="B347" s="3" t="s">
        <v>1679</v>
      </c>
    </row>
    <row r="348" spans="1:2" ht="70" x14ac:dyDescent="0.35">
      <c r="A348" s="9" t="s">
        <v>2075</v>
      </c>
      <c r="B348" s="3" t="s">
        <v>1681</v>
      </c>
    </row>
    <row r="349" spans="1:2" ht="50" x14ac:dyDescent="0.35">
      <c r="A349" s="9" t="s">
        <v>2076</v>
      </c>
      <c r="B349" s="3" t="s">
        <v>1683</v>
      </c>
    </row>
    <row r="350" spans="1:2" ht="42" x14ac:dyDescent="0.35">
      <c r="A350" s="8" t="s">
        <v>2077</v>
      </c>
      <c r="B350" s="2" t="s">
        <v>2078</v>
      </c>
    </row>
    <row r="351" spans="1:2" ht="50" x14ac:dyDescent="0.35">
      <c r="A351" s="9" t="s">
        <v>2079</v>
      </c>
      <c r="B351" s="3" t="s">
        <v>2080</v>
      </c>
    </row>
    <row r="352" spans="1:2" ht="40" x14ac:dyDescent="0.35">
      <c r="A352" s="9" t="s">
        <v>2081</v>
      </c>
      <c r="B352" s="3" t="s">
        <v>2082</v>
      </c>
    </row>
    <row r="353" spans="1:2" ht="40" x14ac:dyDescent="0.35">
      <c r="A353" s="9" t="s">
        <v>2083</v>
      </c>
      <c r="B353" s="3" t="s">
        <v>2084</v>
      </c>
    </row>
    <row r="354" spans="1:2" ht="50" x14ac:dyDescent="0.35">
      <c r="A354" s="9" t="s">
        <v>2085</v>
      </c>
      <c r="B354" s="3" t="s">
        <v>2086</v>
      </c>
    </row>
    <row r="355" spans="1:2" ht="21" x14ac:dyDescent="0.35">
      <c r="A355" s="8">
        <v>5.3</v>
      </c>
      <c r="B355" s="2" t="s">
        <v>2087</v>
      </c>
    </row>
    <row r="356" spans="1:2" ht="50" x14ac:dyDescent="0.35">
      <c r="A356" s="9" t="s">
        <v>2088</v>
      </c>
      <c r="B356" s="3" t="s">
        <v>2089</v>
      </c>
    </row>
    <row r="357" spans="1:2" ht="30" x14ac:dyDescent="0.35">
      <c r="A357" s="9" t="s">
        <v>2090</v>
      </c>
      <c r="B357" s="3" t="s">
        <v>2091</v>
      </c>
    </row>
    <row r="358" spans="1:2" ht="90" x14ac:dyDescent="0.35">
      <c r="A358" s="9" t="s">
        <v>2092</v>
      </c>
      <c r="B358" s="3" t="s">
        <v>2093</v>
      </c>
    </row>
    <row r="359" spans="1:2" ht="50" x14ac:dyDescent="0.35">
      <c r="A359" s="9" t="s">
        <v>2094</v>
      </c>
      <c r="B359" s="3" t="s">
        <v>2095</v>
      </c>
    </row>
    <row r="360" spans="1:2" ht="21" x14ac:dyDescent="0.35">
      <c r="A360" s="8">
        <v>5.4</v>
      </c>
      <c r="B360" s="2" t="s">
        <v>2096</v>
      </c>
    </row>
    <row r="361" spans="1:2" ht="20" x14ac:dyDescent="0.35">
      <c r="A361" s="9" t="s">
        <v>2097</v>
      </c>
      <c r="B361" s="3" t="s">
        <v>2098</v>
      </c>
    </row>
    <row r="362" spans="1:2" ht="40" x14ac:dyDescent="0.35">
      <c r="A362" s="9" t="s">
        <v>2099</v>
      </c>
      <c r="B362" s="3" t="s">
        <v>2100</v>
      </c>
    </row>
    <row r="363" spans="1:2" ht="40" x14ac:dyDescent="0.35">
      <c r="A363" s="9" t="s">
        <v>2101</v>
      </c>
      <c r="B363" s="3" t="s">
        <v>2102</v>
      </c>
    </row>
    <row r="364" spans="1:2" ht="40" x14ac:dyDescent="0.35">
      <c r="A364" s="9" t="s">
        <v>2103</v>
      </c>
      <c r="B364" s="3" t="s">
        <v>2104</v>
      </c>
    </row>
    <row r="365" spans="1:2" ht="80" x14ac:dyDescent="0.35">
      <c r="A365" s="9" t="s">
        <v>2105</v>
      </c>
      <c r="B365" s="3" t="s">
        <v>2106</v>
      </c>
    </row>
    <row r="366" spans="1:2" ht="70" x14ac:dyDescent="0.35">
      <c r="A366" s="9" t="s">
        <v>2107</v>
      </c>
      <c r="B366" s="3" t="s">
        <v>2108</v>
      </c>
    </row>
    <row r="367" spans="1:2" ht="70" x14ac:dyDescent="0.35">
      <c r="A367" s="9" t="s">
        <v>2109</v>
      </c>
      <c r="B367" s="3" t="s">
        <v>2110</v>
      </c>
    </row>
    <row r="368" spans="1:2" ht="52.5" x14ac:dyDescent="0.35">
      <c r="A368" s="8">
        <v>5.5</v>
      </c>
      <c r="B368" s="2" t="s">
        <v>2111</v>
      </c>
    </row>
    <row r="369" spans="1:2" ht="50" x14ac:dyDescent="0.35">
      <c r="A369" s="9" t="s">
        <v>2112</v>
      </c>
      <c r="B369" s="3" t="s">
        <v>2113</v>
      </c>
    </row>
    <row r="370" spans="1:2" ht="50" x14ac:dyDescent="0.35">
      <c r="A370" s="9" t="s">
        <v>2114</v>
      </c>
      <c r="B370" s="3" t="s">
        <v>2115</v>
      </c>
    </row>
    <row r="371" spans="1:2" ht="20" x14ac:dyDescent="0.35">
      <c r="A371" s="9" t="s">
        <v>2116</v>
      </c>
      <c r="B371" s="3" t="s">
        <v>2117</v>
      </c>
    </row>
    <row r="372" spans="1:2" ht="40" x14ac:dyDescent="0.35">
      <c r="A372" s="9" t="s">
        <v>2118</v>
      </c>
      <c r="B372" s="3" t="s">
        <v>2119</v>
      </c>
    </row>
    <row r="373" spans="1:2" ht="40" x14ac:dyDescent="0.35">
      <c r="A373" s="9" t="s">
        <v>2120</v>
      </c>
      <c r="B373" s="3" t="s">
        <v>2102</v>
      </c>
    </row>
    <row r="374" spans="1:2" ht="80" x14ac:dyDescent="0.35">
      <c r="A374" s="9" t="s">
        <v>2121</v>
      </c>
      <c r="B374" s="3" t="s">
        <v>2122</v>
      </c>
    </row>
    <row r="375" spans="1:2" ht="52.5" x14ac:dyDescent="0.35">
      <c r="A375" s="8">
        <v>5.6</v>
      </c>
      <c r="B375" s="2" t="s">
        <v>1793</v>
      </c>
    </row>
    <row r="376" spans="1:2" ht="40" x14ac:dyDescent="0.35">
      <c r="A376" s="9" t="s">
        <v>2123</v>
      </c>
      <c r="B376" s="3" t="s">
        <v>1795</v>
      </c>
    </row>
    <row r="377" spans="1:2" ht="40" x14ac:dyDescent="0.35">
      <c r="A377" s="9" t="s">
        <v>2124</v>
      </c>
      <c r="B377" s="3" t="s">
        <v>1805</v>
      </c>
    </row>
    <row r="378" spans="1:2" ht="90" x14ac:dyDescent="0.35">
      <c r="A378" s="9" t="s">
        <v>2125</v>
      </c>
      <c r="B378" s="3" t="s">
        <v>1955</v>
      </c>
    </row>
    <row r="379" spans="1:2" ht="31.5" x14ac:dyDescent="0.35">
      <c r="A379" s="8">
        <v>5.7</v>
      </c>
      <c r="B379" s="2" t="s">
        <v>1853</v>
      </c>
    </row>
    <row r="380" spans="1:2" ht="20" x14ac:dyDescent="0.35">
      <c r="A380" s="9" t="s">
        <v>2126</v>
      </c>
      <c r="B380" s="3" t="s">
        <v>2127</v>
      </c>
    </row>
    <row r="381" spans="1:2" ht="40" x14ac:dyDescent="0.35">
      <c r="A381" s="9" t="s">
        <v>2128</v>
      </c>
      <c r="B381" s="3" t="s">
        <v>1863</v>
      </c>
    </row>
    <row r="382" spans="1:2" ht="31.5" x14ac:dyDescent="0.35">
      <c r="A382" s="8">
        <v>5.8</v>
      </c>
      <c r="B382" s="2" t="s">
        <v>1864</v>
      </c>
    </row>
    <row r="383" spans="1:2" ht="30" x14ac:dyDescent="0.35">
      <c r="A383" s="9" t="s">
        <v>2129</v>
      </c>
      <c r="B383" s="3" t="s">
        <v>1962</v>
      </c>
    </row>
    <row r="384" spans="1:2" ht="50" x14ac:dyDescent="0.35">
      <c r="A384" s="9" t="s">
        <v>2130</v>
      </c>
      <c r="B384" s="3" t="s">
        <v>1703</v>
      </c>
    </row>
    <row r="385" spans="1:2" ht="52.5" x14ac:dyDescent="0.35">
      <c r="A385" s="8">
        <v>5.9</v>
      </c>
      <c r="B385" s="2" t="s">
        <v>2131</v>
      </c>
    </row>
    <row r="386" spans="1:2" ht="40" x14ac:dyDescent="0.35">
      <c r="A386" s="9" t="s">
        <v>2132</v>
      </c>
      <c r="B386" s="3" t="s">
        <v>2133</v>
      </c>
    </row>
    <row r="387" spans="1:2" ht="30" x14ac:dyDescent="0.35">
      <c r="A387" s="9" t="s">
        <v>2134</v>
      </c>
      <c r="B387" s="3" t="s">
        <v>1705</v>
      </c>
    </row>
    <row r="388" spans="1:2" ht="30" x14ac:dyDescent="0.35">
      <c r="A388" s="9" t="s">
        <v>2135</v>
      </c>
      <c r="B388" s="3" t="s">
        <v>1706</v>
      </c>
    </row>
    <row r="389" spans="1:2" ht="40" x14ac:dyDescent="0.35">
      <c r="A389" s="9" t="s">
        <v>2136</v>
      </c>
      <c r="B389" s="3" t="s">
        <v>1707</v>
      </c>
    </row>
    <row r="390" spans="1:2" ht="40" x14ac:dyDescent="0.35">
      <c r="A390" s="9" t="s">
        <v>2137</v>
      </c>
      <c r="B390" s="3" t="s">
        <v>1708</v>
      </c>
    </row>
    <row r="391" spans="1:2" ht="60" x14ac:dyDescent="0.35">
      <c r="A391" s="9" t="s">
        <v>2138</v>
      </c>
      <c r="B391" s="3" t="s">
        <v>1709</v>
      </c>
    </row>
    <row r="392" spans="1:2" ht="21" x14ac:dyDescent="0.35">
      <c r="A392" s="8">
        <v>6</v>
      </c>
      <c r="B392" s="2" t="s">
        <v>2139</v>
      </c>
    </row>
    <row r="393" spans="1:2" ht="52.5" x14ac:dyDescent="0.35">
      <c r="A393" s="8">
        <v>6.1</v>
      </c>
      <c r="B393" s="2" t="s">
        <v>2140</v>
      </c>
    </row>
    <row r="394" spans="1:2" ht="52.5" x14ac:dyDescent="0.35">
      <c r="A394" s="8" t="s">
        <v>2141</v>
      </c>
      <c r="B394" s="2" t="s">
        <v>2142</v>
      </c>
    </row>
    <row r="395" spans="1:2" ht="80" x14ac:dyDescent="0.35">
      <c r="A395" s="9" t="s">
        <v>2143</v>
      </c>
      <c r="B395" s="3" t="s">
        <v>2144</v>
      </c>
    </row>
    <row r="396" spans="1:2" ht="80" x14ac:dyDescent="0.35">
      <c r="A396" s="9" t="s">
        <v>2145</v>
      </c>
      <c r="B396" s="3" t="s">
        <v>2146</v>
      </c>
    </row>
    <row r="397" spans="1:2" ht="80" x14ac:dyDescent="0.35">
      <c r="A397" s="9" t="s">
        <v>2147</v>
      </c>
      <c r="B397" s="3" t="s">
        <v>2148</v>
      </c>
    </row>
    <row r="398" spans="1:2" ht="52.5" x14ac:dyDescent="0.35">
      <c r="A398" s="8">
        <v>6.2</v>
      </c>
      <c r="B398" s="2" t="s">
        <v>2149</v>
      </c>
    </row>
    <row r="399" spans="1:2" ht="80" x14ac:dyDescent="0.35">
      <c r="A399" s="9" t="s">
        <v>2150</v>
      </c>
      <c r="B399" s="3" t="s">
        <v>2151</v>
      </c>
    </row>
    <row r="400" spans="1:2" ht="40" x14ac:dyDescent="0.35">
      <c r="A400" s="9" t="s">
        <v>2152</v>
      </c>
      <c r="B400" s="3" t="s">
        <v>2153</v>
      </c>
    </row>
    <row r="401" spans="1:2" ht="50" x14ac:dyDescent="0.35">
      <c r="A401" s="9" t="s">
        <v>2154</v>
      </c>
      <c r="B401" s="3" t="s">
        <v>2155</v>
      </c>
    </row>
    <row r="402" spans="1:2" ht="40" x14ac:dyDescent="0.35">
      <c r="A402" s="9" t="s">
        <v>2156</v>
      </c>
      <c r="B402" s="3" t="s">
        <v>2157</v>
      </c>
    </row>
    <row r="403" spans="1:2" ht="42" x14ac:dyDescent="0.35">
      <c r="A403" s="8">
        <v>6.3</v>
      </c>
      <c r="B403" s="2" t="s">
        <v>2158</v>
      </c>
    </row>
    <row r="404" spans="1:2" ht="90" x14ac:dyDescent="0.35">
      <c r="A404" s="9" t="s">
        <v>2159</v>
      </c>
      <c r="B404" s="3" t="s">
        <v>2160</v>
      </c>
    </row>
    <row r="405" spans="1:2" ht="110" x14ac:dyDescent="0.35">
      <c r="A405" s="9" t="s">
        <v>2161</v>
      </c>
      <c r="B405" s="3" t="s">
        <v>2162</v>
      </c>
    </row>
    <row r="406" spans="1:2" ht="21" x14ac:dyDescent="0.35">
      <c r="A406" s="8">
        <v>6.4</v>
      </c>
      <c r="B406" s="2" t="s">
        <v>2163</v>
      </c>
    </row>
    <row r="407" spans="1:2" ht="40" x14ac:dyDescent="0.35">
      <c r="A407" s="9" t="s">
        <v>2164</v>
      </c>
      <c r="B407" s="3" t="s">
        <v>2165</v>
      </c>
    </row>
    <row r="408" spans="1:2" ht="42" x14ac:dyDescent="0.35">
      <c r="A408" s="9">
        <v>7</v>
      </c>
      <c r="B408" s="10" t="s">
        <v>2166</v>
      </c>
    </row>
    <row r="409" spans="1:2" ht="63" x14ac:dyDescent="0.35">
      <c r="A409" s="9">
        <v>8</v>
      </c>
      <c r="B409" s="10" t="s">
        <v>2167</v>
      </c>
    </row>
    <row r="410" spans="1:2" ht="63" x14ac:dyDescent="0.35">
      <c r="A410" s="9">
        <v>9</v>
      </c>
      <c r="B410" s="10" t="s">
        <v>2168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Sheet2</vt:lpstr>
      <vt:lpstr>Sheet1</vt:lpstr>
      <vt:lpstr>Document</vt:lpstr>
      <vt:lpstr>COTS (2)</vt:lpstr>
      <vt:lpstr>COTS</vt:lpstr>
      <vt:lpstr>AppDev</vt:lpstr>
      <vt:lpstr>Site Deployment</vt:lpstr>
      <vt:lpstr>Enhancement</vt:lpstr>
      <vt:lpstr>SW Development</vt:lpstr>
      <vt:lpstr>Site Implementation</vt:lpstr>
      <vt:lpstr>System Deployment</vt:lpstr>
      <vt:lpstr>Small Project</vt:lpstr>
    </vt:vector>
  </TitlesOfParts>
  <Company>Hewlett 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Online-PMO.com</dc:creator>
  <cp:lastModifiedBy>Jeff Price</cp:lastModifiedBy>
  <dcterms:created xsi:type="dcterms:W3CDTF">2017-05-16T19:32:49Z</dcterms:created>
  <dcterms:modified xsi:type="dcterms:W3CDTF">2023-02-19T17:43:27Z</dcterms:modified>
</cp:coreProperties>
</file>